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<sst xmlns="http://schemas.openxmlformats.org/spreadsheetml/2006/main" count="264" uniqueCount="165">
  <si>
    <t xml:space="preserve">  </t>
  </si>
  <si>
    <t>PLAN</t>
  </si>
  <si>
    <t>Wykonanie</t>
  </si>
  <si>
    <t>DZIAŁ</t>
  </si>
  <si>
    <t>ROZDZIAŁ</t>
  </si>
  <si>
    <t>§</t>
  </si>
  <si>
    <t>W Y S Z C Z E G Ó L N I E N I E</t>
  </si>
  <si>
    <t>%</t>
  </si>
  <si>
    <t>3</t>
  </si>
  <si>
    <t>4</t>
  </si>
  <si>
    <t>010</t>
  </si>
  <si>
    <t>ROLNICTWO</t>
  </si>
  <si>
    <t>01095</t>
  </si>
  <si>
    <t>Pozostała działalność</t>
  </si>
  <si>
    <t>049</t>
  </si>
  <si>
    <t>Wpływy z innych lokalnych opłat pobieranych przez jednostki samorządu terytorialnego na podstawie odrębnych ustaw</t>
  </si>
  <si>
    <t>Wpływy do budżetu nadwyżki środków obrotowych zakładu budżetowego</t>
  </si>
  <si>
    <t>GOSPODARKA MIESZKANIOWA</t>
  </si>
  <si>
    <t>Gospodarka gruntami i nieruchomościami</t>
  </si>
  <si>
    <t>047</t>
  </si>
  <si>
    <t>Wpływy z opłat za zarząd, użytkowanie i użytkowanie wieczyste nieruchomości</t>
  </si>
  <si>
    <t>075</t>
  </si>
  <si>
    <t>Dochody z najmu i dzierżawy składników majątkowych Skarbu Państwa lub jednostek samorządu terytorialnego oraz innych umów o podobnym charakterze</t>
  </si>
  <si>
    <t>076</t>
  </si>
  <si>
    <t>Wpływy z tytułu przekształcenia prawa użytkowania wieczystego przysługującego osobom fizycznym w prawo własności</t>
  </si>
  <si>
    <t>077</t>
  </si>
  <si>
    <t>Wpłaty z tytułu odpłatnego nabycia prawa własności nieruchomości</t>
  </si>
  <si>
    <t>091</t>
  </si>
  <si>
    <t>Odsetki od nieterminowych wpłat z tytułu podatków i opłat</t>
  </si>
  <si>
    <t>097</t>
  </si>
  <si>
    <t xml:space="preserve">Wpływy z różnych dochodów </t>
  </si>
  <si>
    <t>DZIAŁALNOŚĆ USŁUGOWA</t>
  </si>
  <si>
    <t>Cmentarze</t>
  </si>
  <si>
    <t>069</t>
  </si>
  <si>
    <t>Wpływy z różnych opłat</t>
  </si>
  <si>
    <t>ADMINISTRACJA PUBLICZNA</t>
  </si>
  <si>
    <t>Urzędy gmin / miast, miast na prawach powiatu /</t>
  </si>
  <si>
    <t>045</t>
  </si>
  <si>
    <t>Wpływy z opłaty administracyjnej za czynności urzędowe</t>
  </si>
  <si>
    <t>Wpływy z innych lokalnych opłat pobieranych przez jedn.</t>
  </si>
  <si>
    <t>Samorządu Terytorialnego na podstawie odrębnych ustaw</t>
  </si>
  <si>
    <t>059</t>
  </si>
  <si>
    <t>Wpływy z opłat za koncesje i licencje</t>
  </si>
  <si>
    <t>083</t>
  </si>
  <si>
    <t>Wpływy z usług</t>
  </si>
  <si>
    <t>Wpływy z różnych dochodów</t>
  </si>
  <si>
    <t>BEZPIECZEŃSTWO PUBLICZNE I OCHRONA P/POŻ</t>
  </si>
  <si>
    <t>Straż Miejska</t>
  </si>
  <si>
    <t>057</t>
  </si>
  <si>
    <t>Grzywny, mandaty i inne kary pieniężne od ludności</t>
  </si>
  <si>
    <t>DOCHODY OD OSÓB PRAWNYCH , OD OSÓB FIZYCZNYCH I OD INNYCH JEDNOSTEK NIE POSIADAJĄCYCH OSOBOWOŚCI PRAWNEJ</t>
  </si>
  <si>
    <t>Wpływy z podatku dochodowego od osób fizycznych, wpływy zryczałtowanego podatku dochodowego oraz wpływy z karty podatkowej</t>
  </si>
  <si>
    <t>035</t>
  </si>
  <si>
    <t>Podatek od działalności gospodarczej osób fizycznych, opłacany w formie karty podatkowej</t>
  </si>
  <si>
    <t>Odsetki od nieterminowych wpłat  z tytułu podatków i opłat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</si>
  <si>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</si>
  <si>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</si>
  <si>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</si>
  <si>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032</t>
  </si>
  <si>
    <t>Podatek rolny</t>
  </si>
  <si>
    <t>034</t>
  </si>
  <si>
    <t>Podatek od środków transportowych</t>
  </si>
  <si>
    <t>050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</si>
  <si>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</si>
  <si>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</si>
  <si>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</t>
  </si>
  <si>
    <t>Podatek od spadków i darowizn</t>
  </si>
  <si>
    <t>037</t>
  </si>
  <si>
    <t>Podatek od posiadania psów</t>
  </si>
  <si>
    <t>043</t>
  </si>
  <si>
    <t>Wpływy z opłaty targowej</t>
  </si>
  <si>
    <t>Wpływy z opłaty skarbowej</t>
  </si>
  <si>
    <t>041</t>
  </si>
  <si>
    <t>Udziały gmin w podatkach stanowiących dochód budżetu państwa</t>
  </si>
  <si>
    <t>001</t>
  </si>
  <si>
    <t>Podatek dochodowy od osób fizycznych</t>
  </si>
  <si>
    <t>002</t>
  </si>
  <si>
    <t>Podatek dochodowy od osób prawnych</t>
  </si>
  <si>
    <t>RÓŻNE ROZLICZENIA</t>
  </si>
  <si>
    <t>Część oświatowa subwencji ogólnej dla jednostek samorządu terytorialnego</t>
  </si>
  <si>
    <t>292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</si>
  <si>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</si>
  <si>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</si>
  <si>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</si>
  <si>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</si>
  <si>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092</t>
  </si>
  <si>
    <t>Pozostałe odsetki</t>
  </si>
  <si>
    <t>OŚWIATA I WYCHOWANIE</t>
  </si>
  <si>
    <t>Szkoły Podstawowe</t>
  </si>
  <si>
    <t>203</t>
  </si>
  <si>
    <t xml:space="preserve">Dotacje celowe otrzymane z budżetu państwa na </t>
  </si>
  <si>
    <t>realizację własnych zadań bież. gmin (związków gmin)</t>
  </si>
  <si>
    <t>231</t>
  </si>
  <si>
    <t>Gimnazja</t>
  </si>
  <si>
    <t xml:space="preserve"> OCHRONA ZDROWIA</t>
  </si>
  <si>
    <t>048</t>
  </si>
  <si>
    <t>OPIEKA SPOŁECZNA</t>
  </si>
  <si>
    <t>Ośrodki wsparcia</t>
  </si>
  <si>
    <t>Zasiłki i pomoc w naturze oraz składki na ubezpieczenia społeczne i zdrowotne</t>
  </si>
  <si>
    <t>Dodatki mieszkaniowe</t>
  </si>
  <si>
    <t>Dotacje celowe otrzymane z budżetu państwa na realizację własnych zadań bieżących gmin /związków gmin/</t>
  </si>
  <si>
    <t>Ośrodki pomocy społecznej</t>
  </si>
  <si>
    <t>Usługi opiekuńcze i specjalistyczne usługi opiekuńcze</t>
  </si>
  <si>
    <t>EDUKACYJNA OPIEKA WYCHOWAWCZA</t>
  </si>
  <si>
    <t>Świetlice szkolne</t>
  </si>
  <si>
    <t>Dotacje celowe otrzymane z budżetu państwa na realizację</t>
  </si>
  <si>
    <t xml:space="preserve">Przedszkola </t>
  </si>
  <si>
    <t xml:space="preserve">                                      - za wyżywienie</t>
  </si>
  <si>
    <t xml:space="preserve">                                      - opłata stała</t>
  </si>
  <si>
    <t>626</t>
  </si>
  <si>
    <t>Kolonie i obozy oraz inne formy wypoczynku dzieci i młodzieży szkolnej</t>
  </si>
  <si>
    <t>244</t>
  </si>
  <si>
    <t>Dotacje otrzymane z funduszy celowych na realizację zadań bieżących jednostek sektora finansów publicznych</t>
  </si>
  <si>
    <t>własnych zadań bieżących gmin (związków gmin)</t>
  </si>
  <si>
    <t>GOSPODARKA KOMUNALNA I OCHRONA  ŚRODOWISKA</t>
  </si>
  <si>
    <t>Wplywy z różnych dochodów</t>
  </si>
  <si>
    <t>KULTURA FIZYCZNA I SPORT</t>
  </si>
  <si>
    <t>Instytucje kultury fizycznej</t>
  </si>
  <si>
    <t>Urzędy wojewódzkie</t>
  </si>
  <si>
    <t>Urzędy naczelnych organów władzy państwowej, kontroli i ochrony prawa</t>
  </si>
  <si>
    <t>Wybory do Rady Gminy i Sejmiku</t>
  </si>
  <si>
    <t>Obrona cywilna</t>
  </si>
  <si>
    <t>Zasiłki i pomoc w naturze oraz składki na ubezpieczenie społeczne i zdrowotne</t>
  </si>
  <si>
    <t>Zasiłki rodzinne, pielęgnacyjne i wychowawcze</t>
  </si>
  <si>
    <t>Oświetlenie ulic, placów i dróg</t>
  </si>
  <si>
    <t>TRANSPORT I ŁĄCZNOŚĆ</t>
  </si>
  <si>
    <t>Drogi publiczne i powiatowe</t>
  </si>
  <si>
    <t>ZADANIA WŁASNE</t>
  </si>
  <si>
    <t>ZADANIA ZLECONE</t>
  </si>
  <si>
    <t xml:space="preserve">        RAZEM </t>
  </si>
  <si>
    <t>Wpływy z opłaty za zezwolenia na sprzedaż alkoholu</t>
  </si>
  <si>
    <t xml:space="preserve">Dotacje celowe otrzymane z gminy na zadania bieżące </t>
  </si>
  <si>
    <t xml:space="preserve">realizowane na podstawie porozumień (umów) między </t>
  </si>
  <si>
    <t xml:space="preserve">jednostkami samorządu terytorialnego </t>
  </si>
  <si>
    <t xml:space="preserve">Pozostała działalność </t>
  </si>
  <si>
    <t>096</t>
  </si>
  <si>
    <t>Otrzymane spadki, zapisy i darowizny w postaci pieniężnej</t>
  </si>
  <si>
    <t xml:space="preserve">Otrzymane spadki, zapisy i darowizny w postaci pieniężnej </t>
  </si>
  <si>
    <t xml:space="preserve">Wpływy z usług - Francja            </t>
  </si>
  <si>
    <t xml:space="preserve">Wpływy z usług - Zielone szkoły </t>
  </si>
  <si>
    <t>Zakłady gospodarki komunalnej</t>
  </si>
  <si>
    <t>237</t>
  </si>
  <si>
    <t xml:space="preserve">Dotacje otrzymane z funduszy celowych na finansowanie lub dofinansowanie kosztów realizacji inwestycji zakupów inwestycyjnych jednostek sektora finansów publicznych </t>
  </si>
  <si>
    <t>KULTURA I OCHRONA DZIEDZICTWA NARODOWEGO</t>
  </si>
  <si>
    <t>Pozostałe zadania z zakresu kultury</t>
  </si>
  <si>
    <t xml:space="preserve">Gospodarka gruntami i nieruchomościami </t>
  </si>
  <si>
    <t xml:space="preserve">Pozostałe zadania w zakresie kultury </t>
  </si>
  <si>
    <t>BEZPIECZEŃSTWO PUBLICZNE I OCHRONA P/POŻ.</t>
  </si>
  <si>
    <t xml:space="preserve">Załącznik nr 1 </t>
  </si>
  <si>
    <t xml:space="preserve">WYKONANIE DOCHODÓW BUDŻETU MIASTA  CZELADŹ ZA OKRES OD 01.01.2003 DO 31.12.2003 ROKU. </t>
  </si>
  <si>
    <t>DOCHODY WŁASNE BUDŻETU MIASTA CZELADŹ</t>
  </si>
  <si>
    <t xml:space="preserve">DOTACJE CELOWE OTRZYMANE Z BUDŻETU PAŃSTWA NA REALIZACJĘ ZADAŃ BIEŻĄCYCH RZĄDOWYCH ZLECONYCH § 201 </t>
  </si>
  <si>
    <t xml:space="preserve">Dotacje celowe otrzymane z budżetu państwa na realizację zadań bieżących z zakresu administracji rządowej oraz innych zadań zleconych gminie (związkom gmin) ustawami.    </t>
  </si>
  <si>
    <t>URZĘDY NACZELNYCH ORGANÓW WŁADZY PAŃSTWOWEJ, KONTROLI I OCHRONY PRAWA ORAZ SĄDOWNICTWA</t>
  </si>
  <si>
    <t xml:space="preserve">Składki na ubezpieczenia zdrowotne opłacane za osoby pobierające niektóre świadczenia z pomocy społecznej </t>
  </si>
  <si>
    <t>GOSPODARKA KOMUNALNA I OCHRONA ŚRODOWISKA</t>
  </si>
  <si>
    <t xml:space="preserve">Dotacje celowe otrzymane z budżetu państwa na inwestycje i zakupy inwestycyjne z zakresu administracji rządowej oraz innych zadań zleconych gminie ustawami </t>
  </si>
  <si>
    <t xml:space="preserve">DOTACJE CELOWE OTRZYMANE Z BUDŻETU PAŃSTWA NA ZADANIA BIEŻĄCE REALIZOWANE PRZEZ GMINĘ NA PODSTAWIE POROZUMIEŃ Z ORGANAMI ADMINISTRACJI RZĄDOWEJ § 202 </t>
  </si>
  <si>
    <t xml:space="preserve">Dotacje celowe otrzymane z budżetu państwa na zadania bieżące realizowane przez gminę na podstawie porozumień z organami administracji rządowej     </t>
  </si>
  <si>
    <t>DOTACJE CELOWE OTRZYMANE Z POWIATU NA ZADANIA BIEŻĄCE REALIZOWANE NA PODSTAWIE POROZUMIEŃ /UMÓW/ MIĘDZY JEDNOSTKAMI SAMORZĄDU TERYTORIALNEGO  § 232</t>
  </si>
  <si>
    <t xml:space="preserve">Dotacje celowe otrzymane z powiatu na zadania bieżące realizowane na podstawie porozumień /umów/ między jednostkami samorządu terytorialnego     </t>
  </si>
  <si>
    <t>Wpływy z innych opłat stanowiących dochody jednostek samorządu terytorialnego na podstawie ustaw</t>
  </si>
  <si>
    <t xml:space="preserve">Dochody z najmu i dzierżawy składników majątkowych Skarbu Państwa lub jednostek samorządu terytorialnego oraz z innych umów o podobnym charakterze </t>
  </si>
  <si>
    <t>Wpływy z usług , w tym:</t>
  </si>
  <si>
    <t>do Zarządzenia nr 45/2004 Burmistrza Miasta Czeladź z dnia 25 marca 2004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</si>
</sst>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3" fontId="1" fillId="0" borderId="14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horizontal="right" vertical="top"/>
    </xf>
    <xf numFmtId="3" fontId="0" fillId="0" borderId="11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164" fontId="1" fillId="0" borderId="15" xfId="0" applyNumberFormat="1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164" fontId="1" fillId="0" borderId="12" xfId="0" applyNumberFormat="1" applyFont="1" applyFill="1" applyBorder="1" applyAlignment="1">
      <alignment horizontal="right" vertical="top"/>
    </xf>
    <xf numFmtId="3" fontId="0" fillId="0" borderId="9" xfId="0" applyNumberFormat="1" applyFont="1" applyFill="1" applyBorder="1" applyAlignment="1">
      <alignment vertical="top"/>
    </xf>
    <xf numFmtId="164" fontId="0" fillId="0" borderId="12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vertical="top"/>
    </xf>
    <xf numFmtId="3" fontId="1" fillId="0" borderId="8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horizontal="right" vertical="top"/>
    </xf>
    <xf numFmtId="3" fontId="0" fillId="0" borderId="4" xfId="0" applyNumberFormat="1" applyFont="1" applyFill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  <xf numFmtId="164" fontId="0" fillId="0" borderId="9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vertical="top"/>
    </xf>
    <xf numFmtId="3" fontId="1" fillId="0" borderId="6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164" fontId="1" fillId="0" borderId="16" xfId="0" applyNumberFormat="1" applyFont="1" applyFill="1" applyBorder="1" applyAlignment="1">
      <alignment horizontal="right" vertical="top"/>
    </xf>
    <xf numFmtId="164" fontId="0" fillId="0" borderId="15" xfId="0" applyNumberFormat="1" applyFont="1" applyFill="1" applyBorder="1" applyAlignment="1">
      <alignment horizontal="right" vertical="top"/>
    </xf>
    <xf numFmtId="3" fontId="0" fillId="0" borderId="7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right" vertical="top"/>
    </xf>
    <xf numFmtId="3" fontId="0" fillId="0" borderId="6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5" xfId="0" applyNumberFormat="1" applyFont="1" applyFill="1" applyBorder="1" applyAlignment="1">
      <alignment vertical="top"/>
    </xf>
    <xf numFmtId="164" fontId="0" fillId="0" borderId="6" xfId="0" applyNumberFormat="1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164" fontId="0" fillId="0" borderId="17" xfId="0" applyNumberFormat="1" applyFont="1" applyFill="1" applyBorder="1" applyAlignment="1">
      <alignment horizontal="right" vertical="top"/>
    </xf>
    <xf numFmtId="164" fontId="0" fillId="0" borderId="16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164" fontId="1" fillId="0" borderId="6" xfId="0" applyNumberFormat="1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3" fontId="0" fillId="0" borderId="9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3" fontId="1" fillId="0" borderId="13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vertical="top"/>
    </xf>
    <xf numFmtId="3" fontId="1" fillId="0" borderId="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49" fontId="0" fillId="0" borderId="5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3" fontId="1" fillId="0" borderId="5" xfId="0" applyNumberFormat="1" applyFont="1" applyFill="1" applyBorder="1" applyAlignment="1">
      <alignment horizontal="right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9" fontId="0" fillId="0" borderId="8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0" fillId="0" borderId="19" xfId="0" applyNumberFormat="1" applyFont="1" applyFill="1" applyBorder="1" applyAlignment="1">
      <alignment horizontal="right" vertical="top"/>
    </xf>
    <xf numFmtId="164" fontId="1" fillId="0" borderId="19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 vertical="top"/>
    </xf>
    <xf numFmtId="3" fontId="0" fillId="0" borderId="11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showGridLines="0" tabSelected="1" workbookViewId="0" topLeftCell="A1">
      <selection activeCell="J6" sqref="J6"/>
    </sheetView>
  </sheetViews>
  <sheetFormatPr defaultColWidth="9.00390625" defaultRowHeight="12.75"/>
  <cols>
    <col min="1" max="1" width="5.625" style="33" bestFit="1" customWidth="1"/>
    <col min="2" max="2" width="7.625" style="33" customWidth="1"/>
    <col min="3" max="3" width="4.75390625" style="33" bestFit="1" customWidth="1"/>
    <col min="4" max="4" width="47.125" style="1" customWidth="1"/>
    <col min="5" max="5" width="11.625" style="33" customWidth="1"/>
    <col min="6" max="6" width="12.125" style="33" customWidth="1"/>
    <col min="7" max="7" width="6.375" style="33" bestFit="1" customWidth="1"/>
    <col min="8" max="16384" width="9.125" style="33" customWidth="1"/>
  </cols>
  <sheetData>
    <row r="1" spans="3:7" ht="12.75">
      <c r="C1" s="162"/>
      <c r="E1" s="34"/>
      <c r="F1" s="31" t="s">
        <v>148</v>
      </c>
      <c r="G1" s="35"/>
    </row>
    <row r="2" spans="3:7" ht="67.5">
      <c r="C2" s="162"/>
      <c r="E2" s="34"/>
      <c r="F2" s="32" t="s">
        <v>164</v>
      </c>
      <c r="G2" s="35"/>
    </row>
    <row r="3" spans="3:6" ht="38.25">
      <c r="C3" s="162"/>
      <c r="D3" s="2" t="s">
        <v>149</v>
      </c>
      <c r="E3" s="36"/>
      <c r="F3" s="37" t="s">
        <v>0</v>
      </c>
    </row>
    <row r="4" spans="3:6" ht="12.75">
      <c r="C4" s="162"/>
      <c r="D4" s="2"/>
      <c r="E4" s="34"/>
      <c r="F4" s="37"/>
    </row>
    <row r="5" spans="3:6" ht="13.5" thickBot="1">
      <c r="C5" s="162"/>
      <c r="E5" s="34"/>
      <c r="F5" s="37"/>
    </row>
    <row r="6" spans="1:7" ht="12.75">
      <c r="A6" s="38"/>
      <c r="B6" s="39"/>
      <c r="C6" s="9"/>
      <c r="D6" s="4"/>
      <c r="E6" s="40" t="s">
        <v>1</v>
      </c>
      <c r="F6" s="24" t="s">
        <v>2</v>
      </c>
      <c r="G6" s="39"/>
    </row>
    <row r="7" spans="1:7" ht="12.75">
      <c r="A7" s="41" t="s">
        <v>3</v>
      </c>
      <c r="B7" s="42" t="s">
        <v>4</v>
      </c>
      <c r="C7" s="184" t="s">
        <v>5</v>
      </c>
      <c r="D7" s="172" t="s">
        <v>6</v>
      </c>
      <c r="E7" s="43">
        <v>2003</v>
      </c>
      <c r="F7" s="28">
        <v>2003</v>
      </c>
      <c r="G7" s="44" t="s">
        <v>7</v>
      </c>
    </row>
    <row r="8" spans="1:7" ht="13.5" thickBot="1">
      <c r="A8" s="45"/>
      <c r="B8" s="46"/>
      <c r="C8" s="22"/>
      <c r="D8" s="5"/>
      <c r="E8" s="47"/>
      <c r="F8" s="48"/>
      <c r="G8" s="49"/>
    </row>
    <row r="9" spans="1:7" ht="13.5" thickBot="1">
      <c r="A9" s="50">
        <v>1</v>
      </c>
      <c r="B9" s="51">
        <v>2</v>
      </c>
      <c r="C9" s="6" t="s">
        <v>8</v>
      </c>
      <c r="D9" s="6" t="s">
        <v>9</v>
      </c>
      <c r="E9" s="52">
        <v>5</v>
      </c>
      <c r="F9" s="53">
        <v>6</v>
      </c>
      <c r="G9" s="51">
        <v>7</v>
      </c>
    </row>
    <row r="10" spans="1:7" ht="12.75">
      <c r="A10" s="30"/>
      <c r="B10" s="54"/>
      <c r="C10" s="7"/>
      <c r="D10" s="7"/>
      <c r="E10" s="55"/>
      <c r="F10" s="55"/>
      <c r="G10" s="38"/>
    </row>
    <row r="11" spans="1:7" ht="31.5">
      <c r="A11" s="25"/>
      <c r="B11" s="16"/>
      <c r="C11" s="12"/>
      <c r="D11" s="158" t="s">
        <v>150</v>
      </c>
      <c r="E11" s="56">
        <f>SUM(E13,E16,E24,E27,E36,E40,E68,E78,E88,E91,E107,E123,E129,E133)</f>
        <v>41081694</v>
      </c>
      <c r="F11" s="56">
        <f>SUM(F13,F16,F24,F27,F36,F40,F68,F78,F88,F91,F107,F123,F129,F133)</f>
        <v>40085007</v>
      </c>
      <c r="G11" s="57">
        <f>(F11/E11)*100</f>
        <v>97.57389021007751</v>
      </c>
    </row>
    <row r="12" spans="1:7" ht="13.5" thickBot="1">
      <c r="A12" s="26"/>
      <c r="B12" s="90"/>
      <c r="C12" s="13"/>
      <c r="D12" s="146"/>
      <c r="E12" s="58"/>
      <c r="F12" s="58"/>
      <c r="G12" s="63"/>
    </row>
    <row r="13" spans="1:7" ht="13.5" thickBot="1">
      <c r="A13" s="64" t="s">
        <v>10</v>
      </c>
      <c r="B13" s="148"/>
      <c r="C13" s="21"/>
      <c r="D13" s="10" t="s">
        <v>11</v>
      </c>
      <c r="E13" s="71">
        <f>SUM(E14)</f>
        <v>60</v>
      </c>
      <c r="F13" s="96">
        <f>F14</f>
        <v>80</v>
      </c>
      <c r="G13" s="67">
        <f>(F13/E13)*100</f>
        <v>133.33333333333331</v>
      </c>
    </row>
    <row r="14" spans="1:7" ht="13.5" thickBot="1">
      <c r="A14" s="25"/>
      <c r="B14" s="147" t="s">
        <v>12</v>
      </c>
      <c r="C14" s="13"/>
      <c r="D14" s="14" t="s">
        <v>13</v>
      </c>
      <c r="E14" s="65">
        <f>SUM(E15)</f>
        <v>60</v>
      </c>
      <c r="F14" s="66">
        <f>SUM(F15)</f>
        <v>80</v>
      </c>
      <c r="G14" s="63">
        <f>(F14/E14)*100</f>
        <v>133.33333333333331</v>
      </c>
    </row>
    <row r="15" spans="1:7" ht="39" thickBot="1">
      <c r="A15" s="25"/>
      <c r="B15" s="16"/>
      <c r="C15" s="163" t="s">
        <v>14</v>
      </c>
      <c r="D15" s="9" t="s">
        <v>15</v>
      </c>
      <c r="E15" s="59">
        <v>60</v>
      </c>
      <c r="F15" s="68">
        <v>80</v>
      </c>
      <c r="G15" s="77">
        <f>(F15/E15)*100</f>
        <v>133.33333333333331</v>
      </c>
    </row>
    <row r="16" spans="1:7" ht="13.5" thickBot="1">
      <c r="A16" s="15">
        <v>700</v>
      </c>
      <c r="B16" s="29"/>
      <c r="C16" s="21"/>
      <c r="D16" s="10" t="s">
        <v>17</v>
      </c>
      <c r="E16" s="71">
        <f>SUM(E17)</f>
        <v>3425000</v>
      </c>
      <c r="F16" s="96">
        <f>SUM(F17)</f>
        <v>2422435</v>
      </c>
      <c r="G16" s="67">
        <f>(F16/E16)*100</f>
        <v>70.72802919708029</v>
      </c>
    </row>
    <row r="17" spans="1:7" ht="13.5" thickBot="1">
      <c r="A17" s="25"/>
      <c r="B17" s="15">
        <v>70005</v>
      </c>
      <c r="C17" s="21"/>
      <c r="D17" s="10" t="s">
        <v>18</v>
      </c>
      <c r="E17" s="70">
        <f>SUM(E18:E22)</f>
        <v>3425000</v>
      </c>
      <c r="F17" s="71">
        <f>SUM(F18:F23)</f>
        <v>2422435</v>
      </c>
      <c r="G17" s="67">
        <f aca="true" t="shared" si="0" ref="G17:G22">(F17/E17)*100</f>
        <v>70.72802919708029</v>
      </c>
    </row>
    <row r="18" spans="1:7" ht="26.25" thickBot="1">
      <c r="A18" s="25"/>
      <c r="B18" s="16"/>
      <c r="C18" s="164" t="s">
        <v>19</v>
      </c>
      <c r="D18" s="161" t="s">
        <v>20</v>
      </c>
      <c r="E18" s="76">
        <v>340000</v>
      </c>
      <c r="F18" s="76">
        <v>309574</v>
      </c>
      <c r="G18" s="111">
        <f t="shared" si="0"/>
        <v>91.05117647058823</v>
      </c>
    </row>
    <row r="19" spans="1:7" ht="51.75" thickBot="1">
      <c r="A19" s="25"/>
      <c r="B19" s="16"/>
      <c r="C19" s="164" t="s">
        <v>21</v>
      </c>
      <c r="D19" s="161" t="s">
        <v>22</v>
      </c>
      <c r="E19" s="76">
        <v>520000</v>
      </c>
      <c r="F19" s="76">
        <v>497811</v>
      </c>
      <c r="G19" s="111">
        <f t="shared" si="0"/>
        <v>95.73288461538462</v>
      </c>
    </row>
    <row r="20" spans="1:7" ht="39" thickBot="1">
      <c r="A20" s="25"/>
      <c r="B20" s="16"/>
      <c r="C20" s="164" t="s">
        <v>23</v>
      </c>
      <c r="D20" s="161" t="s">
        <v>24</v>
      </c>
      <c r="E20" s="76">
        <v>60000</v>
      </c>
      <c r="F20" s="76">
        <v>62212</v>
      </c>
      <c r="G20" s="111">
        <f t="shared" si="0"/>
        <v>103.68666666666667</v>
      </c>
    </row>
    <row r="21" spans="1:7" ht="26.25" thickBot="1">
      <c r="A21" s="25"/>
      <c r="B21" s="16"/>
      <c r="C21" s="164" t="s">
        <v>25</v>
      </c>
      <c r="D21" s="161" t="s">
        <v>26</v>
      </c>
      <c r="E21" s="76">
        <v>2500000</v>
      </c>
      <c r="F21" s="76">
        <v>1525019</v>
      </c>
      <c r="G21" s="111">
        <f t="shared" si="0"/>
        <v>61.00076</v>
      </c>
    </row>
    <row r="22" spans="1:7" ht="26.25" thickBot="1">
      <c r="A22" s="25"/>
      <c r="B22" s="16"/>
      <c r="C22" s="164" t="s">
        <v>27</v>
      </c>
      <c r="D22" s="161" t="s">
        <v>28</v>
      </c>
      <c r="E22" s="76">
        <v>5000</v>
      </c>
      <c r="F22" s="76">
        <v>7825</v>
      </c>
      <c r="G22" s="111">
        <f t="shared" si="0"/>
        <v>156.5</v>
      </c>
    </row>
    <row r="23" spans="1:7" ht="13.5" thickBot="1">
      <c r="A23" s="25"/>
      <c r="B23" s="16"/>
      <c r="C23" s="164" t="s">
        <v>29</v>
      </c>
      <c r="D23" s="161" t="s">
        <v>30</v>
      </c>
      <c r="E23" s="76">
        <v>0</v>
      </c>
      <c r="F23" s="75">
        <v>19994</v>
      </c>
      <c r="G23" s="69">
        <v>0</v>
      </c>
    </row>
    <row r="24" spans="1:7" ht="13.5" thickBot="1">
      <c r="A24" s="15">
        <v>710</v>
      </c>
      <c r="B24" s="149"/>
      <c r="C24" s="13"/>
      <c r="D24" s="14" t="s">
        <v>31</v>
      </c>
      <c r="E24" s="81">
        <f>(E25)</f>
        <v>65000</v>
      </c>
      <c r="F24" s="81">
        <f>(F25)</f>
        <v>76350</v>
      </c>
      <c r="G24" s="63">
        <f>(F24/E24)*100</f>
        <v>117.46153846153847</v>
      </c>
    </row>
    <row r="25" spans="1:7" ht="13.5" thickBot="1">
      <c r="A25" s="25"/>
      <c r="B25" s="26">
        <v>71035</v>
      </c>
      <c r="C25" s="13"/>
      <c r="D25" s="14" t="s">
        <v>32</v>
      </c>
      <c r="E25" s="82">
        <f>(E26)</f>
        <v>65000</v>
      </c>
      <c r="F25" s="81">
        <f>(F26)</f>
        <v>76350</v>
      </c>
      <c r="G25" s="63">
        <f>(F25/E25)*100</f>
        <v>117.46153846153847</v>
      </c>
    </row>
    <row r="26" spans="1:7" ht="13.5" thickBot="1">
      <c r="A26" s="25"/>
      <c r="B26" s="16"/>
      <c r="C26" s="163" t="s">
        <v>33</v>
      </c>
      <c r="D26" s="9" t="s">
        <v>34</v>
      </c>
      <c r="E26" s="59">
        <v>65000</v>
      </c>
      <c r="F26" s="55">
        <v>76350</v>
      </c>
      <c r="G26" s="77">
        <f>(F26/E26)*100</f>
        <v>117.46153846153847</v>
      </c>
    </row>
    <row r="27" spans="1:7" ht="13.5" thickBot="1">
      <c r="A27" s="15">
        <v>750</v>
      </c>
      <c r="B27" s="29"/>
      <c r="C27" s="21"/>
      <c r="D27" s="10" t="s">
        <v>35</v>
      </c>
      <c r="E27" s="71">
        <f>SUM(E28)</f>
        <v>47569</v>
      </c>
      <c r="F27" s="96">
        <f>SUM(F28)</f>
        <v>61084</v>
      </c>
      <c r="G27" s="67">
        <f>(F27/E27)*100</f>
        <v>128.41136033971705</v>
      </c>
    </row>
    <row r="28" spans="1:7" ht="12.75" customHeight="1" thickBot="1">
      <c r="A28" s="83"/>
      <c r="B28" s="26">
        <v>75023</v>
      </c>
      <c r="C28" s="13"/>
      <c r="D28" s="14" t="s">
        <v>36</v>
      </c>
      <c r="E28" s="65">
        <f>SUM(E29:E35)</f>
        <v>47569</v>
      </c>
      <c r="F28" s="81">
        <f>SUM(F29:F35)</f>
        <v>61084</v>
      </c>
      <c r="G28" s="85">
        <f>(F28/E28)*100</f>
        <v>128.41136033971705</v>
      </c>
    </row>
    <row r="29" spans="1:7" ht="26.25" thickBot="1">
      <c r="A29" s="83"/>
      <c r="B29" s="16"/>
      <c r="C29" s="164" t="s">
        <v>37</v>
      </c>
      <c r="D29" s="11" t="s">
        <v>38</v>
      </c>
      <c r="E29" s="36">
        <v>4000</v>
      </c>
      <c r="F29" s="47">
        <v>5760</v>
      </c>
      <c r="G29" s="77">
        <f>SUM(F29/E29)*100</f>
        <v>144</v>
      </c>
    </row>
    <row r="30" spans="1:7" ht="25.5">
      <c r="A30" s="83"/>
      <c r="B30" s="16"/>
      <c r="C30" s="163" t="s">
        <v>14</v>
      </c>
      <c r="D30" s="9" t="s">
        <v>39</v>
      </c>
      <c r="E30" s="59"/>
      <c r="F30" s="55"/>
      <c r="G30" s="77"/>
    </row>
    <row r="31" spans="1:7" ht="12.75" customHeight="1" thickBot="1">
      <c r="A31" s="83"/>
      <c r="B31" s="16"/>
      <c r="C31" s="165"/>
      <c r="D31" s="17" t="s">
        <v>40</v>
      </c>
      <c r="E31" s="62">
        <v>30000</v>
      </c>
      <c r="F31" s="58">
        <v>39700</v>
      </c>
      <c r="G31" s="86">
        <f>(F31/E31)*100</f>
        <v>132.33333333333331</v>
      </c>
    </row>
    <row r="32" spans="1:7" ht="12.75" customHeight="1" thickBot="1">
      <c r="A32" s="83"/>
      <c r="B32" s="16"/>
      <c r="C32" s="165" t="s">
        <v>48</v>
      </c>
      <c r="D32" s="17" t="s">
        <v>49</v>
      </c>
      <c r="E32" s="36">
        <v>0</v>
      </c>
      <c r="F32" s="47">
        <v>100</v>
      </c>
      <c r="G32" s="73">
        <v>0</v>
      </c>
    </row>
    <row r="33" spans="1:7" ht="12.75" customHeight="1" thickBot="1">
      <c r="A33" s="83"/>
      <c r="B33" s="16"/>
      <c r="C33" s="164" t="s">
        <v>41</v>
      </c>
      <c r="D33" s="11" t="s">
        <v>42</v>
      </c>
      <c r="E33" s="87">
        <v>5000</v>
      </c>
      <c r="F33" s="87">
        <v>2185</v>
      </c>
      <c r="G33" s="69">
        <f>F33/E33*100</f>
        <v>43.7</v>
      </c>
    </row>
    <row r="34" spans="1:7" ht="12.75" customHeight="1" thickBot="1">
      <c r="A34" s="83"/>
      <c r="B34" s="78"/>
      <c r="C34" s="164" t="s">
        <v>43</v>
      </c>
      <c r="D34" s="11" t="s">
        <v>44</v>
      </c>
      <c r="E34" s="75">
        <v>7100</v>
      </c>
      <c r="F34" s="87">
        <v>5619</v>
      </c>
      <c r="G34" s="69">
        <f aca="true" t="shared" si="1" ref="G34:G39">(F34/E34)*100</f>
        <v>79.14084507042254</v>
      </c>
    </row>
    <row r="35" spans="1:7" ht="12.75" customHeight="1" thickBot="1">
      <c r="A35" s="83"/>
      <c r="B35" s="78"/>
      <c r="C35" s="163" t="s">
        <v>29</v>
      </c>
      <c r="D35" s="4" t="s">
        <v>45</v>
      </c>
      <c r="E35" s="59">
        <v>1469</v>
      </c>
      <c r="F35" s="55">
        <v>7720</v>
      </c>
      <c r="G35" s="77">
        <f t="shared" si="1"/>
        <v>525.5275697753574</v>
      </c>
    </row>
    <row r="36" spans="1:7" ht="13.5" thickBot="1">
      <c r="A36" s="15">
        <v>754</v>
      </c>
      <c r="B36" s="29"/>
      <c r="C36" s="21"/>
      <c r="D36" s="10" t="s">
        <v>46</v>
      </c>
      <c r="E36" s="71">
        <f>SUM(E37)</f>
        <v>19600</v>
      </c>
      <c r="F36" s="96">
        <f>(F37)</f>
        <v>19298</v>
      </c>
      <c r="G36" s="67">
        <f t="shared" si="1"/>
        <v>98.45918367346938</v>
      </c>
    </row>
    <row r="37" spans="1:7" ht="12.75" customHeight="1" thickBot="1">
      <c r="A37" s="30"/>
      <c r="B37" s="15">
        <v>75416</v>
      </c>
      <c r="C37" s="21"/>
      <c r="D37" s="10" t="s">
        <v>47</v>
      </c>
      <c r="E37" s="71">
        <f>SUM(E38:E39)</f>
        <v>19600</v>
      </c>
      <c r="F37" s="84">
        <f>SUM(F38:F39)</f>
        <v>19298</v>
      </c>
      <c r="G37" s="67">
        <f t="shared" si="1"/>
        <v>98.45918367346938</v>
      </c>
    </row>
    <row r="38" spans="1:7" ht="12.75" customHeight="1" thickBot="1">
      <c r="A38" s="25"/>
      <c r="B38" s="16"/>
      <c r="C38" s="164" t="s">
        <v>48</v>
      </c>
      <c r="D38" s="11" t="s">
        <v>49</v>
      </c>
      <c r="E38" s="75">
        <v>12000</v>
      </c>
      <c r="F38" s="76">
        <v>11698</v>
      </c>
      <c r="G38" s="69">
        <f t="shared" si="1"/>
        <v>97.48333333333333</v>
      </c>
    </row>
    <row r="39" spans="1:7" ht="13.5" thickBot="1">
      <c r="A39" s="26"/>
      <c r="B39" s="90"/>
      <c r="C39" s="164" t="s">
        <v>29</v>
      </c>
      <c r="D39" s="11" t="s">
        <v>45</v>
      </c>
      <c r="E39" s="75">
        <v>7600</v>
      </c>
      <c r="F39" s="76">
        <v>7600</v>
      </c>
      <c r="G39" s="69">
        <f t="shared" si="1"/>
        <v>100</v>
      </c>
    </row>
    <row r="40" spans="1:7" ht="39" thickBot="1">
      <c r="A40" s="15">
        <v>756</v>
      </c>
      <c r="B40" s="29"/>
      <c r="C40" s="21"/>
      <c r="D40" s="10" t="s">
        <v>50</v>
      </c>
      <c r="E40" s="71">
        <f>SUM(E41,E44,E50,E60,E65)</f>
        <v>24356402</v>
      </c>
      <c r="F40" s="84">
        <f>SUM(F41,F44,F50,F60,F65)</f>
        <v>24477099</v>
      </c>
      <c r="G40" s="91">
        <f>SUM(F40/E40)*100</f>
        <v>100.49554527799303</v>
      </c>
    </row>
    <row r="41" spans="1:7" ht="39" thickBot="1">
      <c r="A41" s="25"/>
      <c r="B41" s="15">
        <v>75601</v>
      </c>
      <c r="C41" s="21"/>
      <c r="D41" s="10" t="s">
        <v>51</v>
      </c>
      <c r="E41" s="71">
        <f>SUM(E42,E43)</f>
        <v>120000</v>
      </c>
      <c r="F41" s="84">
        <f>SUM(F42,F43)</f>
        <v>144696</v>
      </c>
      <c r="G41" s="67">
        <f>SUM(F41/E41)*100</f>
        <v>120.58</v>
      </c>
    </row>
    <row r="42" spans="1:7" ht="26.25" thickBot="1">
      <c r="A42" s="25"/>
      <c r="B42" s="16"/>
      <c r="C42" s="164" t="s">
        <v>52</v>
      </c>
      <c r="D42" s="11" t="s">
        <v>53</v>
      </c>
      <c r="E42" s="74">
        <v>120000</v>
      </c>
      <c r="F42" s="76">
        <v>142084</v>
      </c>
      <c r="G42" s="69">
        <f>(F42/E42)*100</f>
        <v>118.40333333333332</v>
      </c>
    </row>
    <row r="43" spans="1:7" ht="26.25" thickBot="1">
      <c r="A43" s="25"/>
      <c r="B43" s="16"/>
      <c r="C43" s="163" t="s">
        <v>27</v>
      </c>
      <c r="D43" s="9" t="s">
        <v>54</v>
      </c>
      <c r="E43" s="92">
        <v>0</v>
      </c>
      <c r="F43" s="93">
        <v>2612</v>
      </c>
      <c r="G43" s="86">
        <v>0</v>
      </c>
    </row>
    <row r="44" spans="1:7" ht="51.75" thickBot="1">
      <c r="A44" s="25"/>
      <c r="B44" s="15">
        <v>75615</v>
      </c>
      <c r="C44" s="7"/>
      <c r="D44" s="3" t="s">
        <v>55</v>
      </c>
      <c r="E44" s="142">
        <f>SUM(E45:E49)</f>
        <v>8317276</v>
      </c>
      <c r="F44" s="107">
        <f>SUM(F45:F49)</f>
        <v>8500368</v>
      </c>
      <c r="G44" s="177">
        <f aca="true" t="shared" si="2" ref="G44:G59">(F44/E44)*100</f>
        <v>102.20134572905842</v>
      </c>
    </row>
    <row r="45" spans="1:7" ht="13.5" thickBot="1">
      <c r="A45" s="25"/>
      <c r="B45" s="16"/>
      <c r="C45" s="164" t="s">
        <v>56</v>
      </c>
      <c r="D45" s="11" t="s">
        <v>57</v>
      </c>
      <c r="E45" s="76">
        <v>8100000</v>
      </c>
      <c r="F45" s="76">
        <v>8246120</v>
      </c>
      <c r="G45" s="111">
        <f t="shared" si="2"/>
        <v>101.80395061728396</v>
      </c>
    </row>
    <row r="46" spans="1:7" ht="13.5" thickBot="1">
      <c r="A46" s="25"/>
      <c r="B46" s="16"/>
      <c r="C46" s="164" t="s">
        <v>58</v>
      </c>
      <c r="D46" s="11" t="s">
        <v>59</v>
      </c>
      <c r="E46" s="76">
        <v>2276</v>
      </c>
      <c r="F46" s="76">
        <v>1109</v>
      </c>
      <c r="G46" s="111">
        <f t="shared" si="2"/>
        <v>48.72583479789104</v>
      </c>
    </row>
    <row r="47" spans="1:7" ht="13.5" thickBot="1">
      <c r="A47" s="25"/>
      <c r="B47" s="16"/>
      <c r="C47" s="164" t="s">
        <v>60</v>
      </c>
      <c r="D47" s="11" t="s">
        <v>61</v>
      </c>
      <c r="E47" s="76">
        <v>110000</v>
      </c>
      <c r="F47" s="76">
        <v>99919</v>
      </c>
      <c r="G47" s="111">
        <f t="shared" si="2"/>
        <v>90.83545454545454</v>
      </c>
    </row>
    <row r="48" spans="1:7" ht="13.5" thickBot="1">
      <c r="A48" s="25"/>
      <c r="B48" s="16"/>
      <c r="C48" s="164" t="s">
        <v>62</v>
      </c>
      <c r="D48" s="11" t="s">
        <v>63</v>
      </c>
      <c r="E48" s="76">
        <v>15000</v>
      </c>
      <c r="F48" s="76">
        <v>22802</v>
      </c>
      <c r="G48" s="111">
        <f t="shared" si="2"/>
        <v>152.01333333333332</v>
      </c>
    </row>
    <row r="49" spans="1:7" ht="26.25" thickBot="1">
      <c r="A49" s="25"/>
      <c r="B49" s="16"/>
      <c r="C49" s="163" t="s">
        <v>27</v>
      </c>
      <c r="D49" s="9" t="s">
        <v>54</v>
      </c>
      <c r="E49" s="76">
        <v>90000</v>
      </c>
      <c r="F49" s="76">
        <v>130418</v>
      </c>
      <c r="G49" s="111">
        <f t="shared" si="2"/>
        <v>144.9088888888889</v>
      </c>
    </row>
    <row r="50" spans="1:7" ht="51.75" thickBot="1">
      <c r="A50" s="25"/>
      <c r="B50" s="15">
        <v>75616</v>
      </c>
      <c r="C50" s="21"/>
      <c r="D50" s="10" t="s">
        <v>64</v>
      </c>
      <c r="E50" s="61">
        <f>SUM(E51:E59)</f>
        <v>3250346</v>
      </c>
      <c r="F50" s="56">
        <f>SUM(F51:F59)</f>
        <v>3670112</v>
      </c>
      <c r="G50" s="57">
        <f t="shared" si="2"/>
        <v>112.91450202532285</v>
      </c>
    </row>
    <row r="51" spans="1:7" ht="13.5" thickBot="1">
      <c r="A51" s="25"/>
      <c r="B51" s="16"/>
      <c r="C51" s="164" t="s">
        <v>56</v>
      </c>
      <c r="D51" s="11" t="s">
        <v>57</v>
      </c>
      <c r="E51" s="76">
        <v>2100000</v>
      </c>
      <c r="F51" s="76">
        <v>2130704</v>
      </c>
      <c r="G51" s="69">
        <f t="shared" si="2"/>
        <v>101.46209523809524</v>
      </c>
    </row>
    <row r="52" spans="1:7" ht="13.5" thickBot="1">
      <c r="A52" s="25"/>
      <c r="B52" s="16"/>
      <c r="C52" s="164" t="s">
        <v>58</v>
      </c>
      <c r="D52" s="11" t="s">
        <v>59</v>
      </c>
      <c r="E52" s="93">
        <v>29500</v>
      </c>
      <c r="F52" s="93">
        <v>29059</v>
      </c>
      <c r="G52" s="73">
        <f t="shared" si="2"/>
        <v>98.50508474576272</v>
      </c>
    </row>
    <row r="53" spans="1:7" ht="13.5" thickBot="1">
      <c r="A53" s="25"/>
      <c r="B53" s="16"/>
      <c r="C53" s="164" t="s">
        <v>60</v>
      </c>
      <c r="D53" s="11" t="s">
        <v>61</v>
      </c>
      <c r="E53" s="76">
        <v>300000</v>
      </c>
      <c r="F53" s="76">
        <v>442314</v>
      </c>
      <c r="G53" s="69">
        <f t="shared" si="2"/>
        <v>147.438</v>
      </c>
    </row>
    <row r="54" spans="1:7" ht="13.5" thickBot="1">
      <c r="A54" s="25"/>
      <c r="B54" s="16"/>
      <c r="C54" s="164" t="s">
        <v>65</v>
      </c>
      <c r="D54" s="11" t="s">
        <v>66</v>
      </c>
      <c r="E54" s="93">
        <v>150000</v>
      </c>
      <c r="F54" s="93">
        <v>132448</v>
      </c>
      <c r="G54" s="73">
        <f t="shared" si="2"/>
        <v>88.29866666666668</v>
      </c>
    </row>
    <row r="55" spans="1:7" ht="13.5" thickBot="1">
      <c r="A55" s="25"/>
      <c r="B55" s="16"/>
      <c r="C55" s="164" t="s">
        <v>67</v>
      </c>
      <c r="D55" s="11" t="s">
        <v>68</v>
      </c>
      <c r="E55" s="76">
        <v>30000</v>
      </c>
      <c r="F55" s="76">
        <v>28482</v>
      </c>
      <c r="G55" s="69">
        <f t="shared" si="2"/>
        <v>94.94</v>
      </c>
    </row>
    <row r="56" spans="1:7" ht="13.5" thickBot="1">
      <c r="A56" s="25"/>
      <c r="B56" s="16"/>
      <c r="C56" s="164" t="s">
        <v>69</v>
      </c>
      <c r="D56" s="11" t="s">
        <v>70</v>
      </c>
      <c r="E56" s="93">
        <v>158000</v>
      </c>
      <c r="F56" s="93">
        <v>147807</v>
      </c>
      <c r="G56" s="73">
        <f t="shared" si="2"/>
        <v>93.54873417721518</v>
      </c>
    </row>
    <row r="57" spans="1:7" ht="13.5" thickBot="1">
      <c r="A57" s="25"/>
      <c r="B57" s="16"/>
      <c r="C57" s="164" t="s">
        <v>62</v>
      </c>
      <c r="D57" s="11" t="s">
        <v>63</v>
      </c>
      <c r="E57" s="76">
        <v>400000</v>
      </c>
      <c r="F57" s="76">
        <v>646246</v>
      </c>
      <c r="G57" s="69">
        <f t="shared" si="2"/>
        <v>161.5615</v>
      </c>
    </row>
    <row r="58" spans="1:7" ht="13.5" thickBot="1">
      <c r="A58" s="25"/>
      <c r="B58" s="16"/>
      <c r="C58" s="164" t="s">
        <v>33</v>
      </c>
      <c r="D58" s="11" t="s">
        <v>34</v>
      </c>
      <c r="E58" s="93">
        <v>12846</v>
      </c>
      <c r="F58" s="93">
        <v>12846</v>
      </c>
      <c r="G58" s="73">
        <f t="shared" si="2"/>
        <v>100</v>
      </c>
    </row>
    <row r="59" spans="1:7" ht="26.25" thickBot="1">
      <c r="A59" s="25"/>
      <c r="B59" s="16"/>
      <c r="C59" s="163" t="s">
        <v>27</v>
      </c>
      <c r="D59" s="9" t="s">
        <v>54</v>
      </c>
      <c r="E59" s="76">
        <v>70000</v>
      </c>
      <c r="F59" s="76">
        <v>100206</v>
      </c>
      <c r="G59" s="69">
        <f t="shared" si="2"/>
        <v>143.15142857142857</v>
      </c>
    </row>
    <row r="60" spans="1:7" ht="13.5" thickBot="1">
      <c r="A60" s="25"/>
      <c r="B60" s="15">
        <v>75618</v>
      </c>
      <c r="C60" s="21"/>
      <c r="D60" s="10" t="s">
        <v>71</v>
      </c>
      <c r="E60" s="65">
        <f>SUM(E61:E64)</f>
        <v>590000</v>
      </c>
      <c r="F60" s="81">
        <f>SUM(F61:F64)</f>
        <v>852012</v>
      </c>
      <c r="G60" s="105">
        <f>SUM(F60/E60)*100</f>
        <v>144.40881355932203</v>
      </c>
    </row>
    <row r="61" spans="1:7" ht="39" thickBot="1">
      <c r="A61" s="25"/>
      <c r="B61" s="16"/>
      <c r="C61" s="163" t="s">
        <v>72</v>
      </c>
      <c r="D61" s="9" t="s">
        <v>161</v>
      </c>
      <c r="E61" s="97">
        <v>140000</v>
      </c>
      <c r="F61" s="55">
        <v>166764</v>
      </c>
      <c r="G61" s="77">
        <f>(F61/E61)*100</f>
        <v>119.11714285714285</v>
      </c>
    </row>
    <row r="62" spans="1:7" ht="13.5" thickBot="1">
      <c r="A62" s="25"/>
      <c r="B62" s="16"/>
      <c r="C62" s="164" t="s">
        <v>95</v>
      </c>
      <c r="D62" s="11" t="s">
        <v>130</v>
      </c>
      <c r="E62" s="87">
        <v>450000</v>
      </c>
      <c r="F62" s="76">
        <v>589875</v>
      </c>
      <c r="G62" s="69">
        <f>(F62/E62)*100</f>
        <v>131.08333333333334</v>
      </c>
    </row>
    <row r="63" spans="1:7" ht="26.25" thickBot="1">
      <c r="A63" s="25"/>
      <c r="B63" s="16"/>
      <c r="C63" s="163" t="s">
        <v>27</v>
      </c>
      <c r="D63" s="9" t="s">
        <v>54</v>
      </c>
      <c r="E63" s="87">
        <v>0</v>
      </c>
      <c r="F63" s="76">
        <v>111</v>
      </c>
      <c r="G63" s="98">
        <v>0</v>
      </c>
    </row>
    <row r="64" spans="1:7" ht="13.5" thickBot="1">
      <c r="A64" s="25"/>
      <c r="B64" s="16"/>
      <c r="C64" s="164" t="s">
        <v>29</v>
      </c>
      <c r="D64" s="11" t="s">
        <v>115</v>
      </c>
      <c r="E64" s="87">
        <v>0</v>
      </c>
      <c r="F64" s="76">
        <v>95262</v>
      </c>
      <c r="G64" s="98">
        <v>0</v>
      </c>
    </row>
    <row r="65" spans="1:7" ht="26.25" thickBot="1">
      <c r="A65" s="25"/>
      <c r="B65" s="15">
        <v>75621</v>
      </c>
      <c r="C65" s="21"/>
      <c r="D65" s="10" t="s">
        <v>73</v>
      </c>
      <c r="E65" s="71">
        <f>SUM(E66:E67)</f>
        <v>12078780</v>
      </c>
      <c r="F65" s="84">
        <f>SUM(F66:F67)</f>
        <v>11309911</v>
      </c>
      <c r="G65" s="91">
        <f>(F65/E65)*100</f>
        <v>93.63454752880672</v>
      </c>
    </row>
    <row r="66" spans="1:7" ht="13.5" thickBot="1">
      <c r="A66" s="25"/>
      <c r="B66" s="16"/>
      <c r="C66" s="164" t="s">
        <v>74</v>
      </c>
      <c r="D66" s="11" t="s">
        <v>75</v>
      </c>
      <c r="E66" s="36">
        <v>11928780</v>
      </c>
      <c r="F66" s="93">
        <v>11080710</v>
      </c>
      <c r="G66" s="99">
        <f>(F66/E66)*100</f>
        <v>92.89055544657543</v>
      </c>
    </row>
    <row r="67" spans="1:7" ht="13.5" thickBot="1">
      <c r="A67" s="25"/>
      <c r="B67" s="16"/>
      <c r="C67" s="163" t="s">
        <v>76</v>
      </c>
      <c r="D67" s="9" t="s">
        <v>77</v>
      </c>
      <c r="E67" s="59">
        <v>150000</v>
      </c>
      <c r="F67" s="68">
        <v>229201</v>
      </c>
      <c r="G67" s="176">
        <f>(F67/E67)*100</f>
        <v>152.80066666666667</v>
      </c>
    </row>
    <row r="68" spans="1:7" ht="13.5" thickBot="1">
      <c r="A68" s="15">
        <v>758</v>
      </c>
      <c r="B68" s="29"/>
      <c r="C68" s="21"/>
      <c r="D68" s="10" t="s">
        <v>78</v>
      </c>
      <c r="E68" s="71">
        <f>SUM(E69,E71,E73,E75)</f>
        <v>9620258</v>
      </c>
      <c r="F68" s="84">
        <f>SUM(F69,F71,F73,F75)</f>
        <v>9593396</v>
      </c>
      <c r="G68" s="67">
        <f>(F68/E68)*100</f>
        <v>99.72077671929381</v>
      </c>
    </row>
    <row r="69" spans="1:7" ht="26.25" thickBot="1">
      <c r="A69" s="25"/>
      <c r="B69" s="26">
        <v>75801</v>
      </c>
      <c r="C69" s="146"/>
      <c r="D69" s="20" t="s">
        <v>79</v>
      </c>
      <c r="E69" s="65">
        <f>SUM(E70)</f>
        <v>7991249</v>
      </c>
      <c r="F69" s="81">
        <f>(F70)</f>
        <v>7991249</v>
      </c>
      <c r="G69" s="57">
        <f aca="true" t="shared" si="3" ref="G69:G76">(F69/E69)*100</f>
        <v>100</v>
      </c>
    </row>
    <row r="70" spans="1:7" ht="13.5" thickBot="1">
      <c r="A70" s="25"/>
      <c r="B70" s="16"/>
      <c r="C70" s="164" t="s">
        <v>80</v>
      </c>
      <c r="D70" s="19" t="s">
        <v>81</v>
      </c>
      <c r="E70" s="36">
        <v>7991249</v>
      </c>
      <c r="F70" s="93">
        <v>7991249</v>
      </c>
      <c r="G70" s="69">
        <f t="shared" si="3"/>
        <v>100</v>
      </c>
    </row>
    <row r="71" spans="1:7" ht="13.5" thickBot="1">
      <c r="A71" s="25"/>
      <c r="B71" s="15">
        <v>75802</v>
      </c>
      <c r="C71" s="21"/>
      <c r="D71" s="18" t="s">
        <v>82</v>
      </c>
      <c r="E71" s="71">
        <f>SUM(E72)</f>
        <v>24012</v>
      </c>
      <c r="F71" s="84">
        <f>(F72)</f>
        <v>24012</v>
      </c>
      <c r="G71" s="67">
        <f t="shared" si="3"/>
        <v>100</v>
      </c>
    </row>
    <row r="72" spans="1:7" ht="13.5" thickBot="1">
      <c r="A72" s="25"/>
      <c r="B72" s="16"/>
      <c r="C72" s="163" t="s">
        <v>80</v>
      </c>
      <c r="D72" s="4" t="s">
        <v>81</v>
      </c>
      <c r="E72" s="36">
        <v>24012</v>
      </c>
      <c r="F72" s="93">
        <v>24012</v>
      </c>
      <c r="G72" s="69">
        <f t="shared" si="3"/>
        <v>100</v>
      </c>
    </row>
    <row r="73" spans="1:7" ht="26.25" thickBot="1">
      <c r="A73" s="25"/>
      <c r="B73" s="15">
        <v>75805</v>
      </c>
      <c r="C73" s="21"/>
      <c r="D73" s="18" t="s">
        <v>83</v>
      </c>
      <c r="E73" s="71">
        <f>SUM(E74)</f>
        <v>1519997</v>
      </c>
      <c r="F73" s="84">
        <f>(F74)</f>
        <v>1519997</v>
      </c>
      <c r="G73" s="67">
        <f t="shared" si="3"/>
        <v>100</v>
      </c>
    </row>
    <row r="74" spans="1:7" ht="13.5" thickBot="1">
      <c r="A74" s="25"/>
      <c r="B74" s="16"/>
      <c r="C74" s="163" t="s">
        <v>80</v>
      </c>
      <c r="D74" s="4" t="s">
        <v>81</v>
      </c>
      <c r="E74" s="36">
        <v>1519997</v>
      </c>
      <c r="F74" s="93">
        <v>1519997</v>
      </c>
      <c r="G74" s="69">
        <f t="shared" si="3"/>
        <v>100</v>
      </c>
    </row>
    <row r="75" spans="1:7" ht="12" customHeight="1" thickBot="1">
      <c r="A75" s="25"/>
      <c r="B75" s="15">
        <v>75814</v>
      </c>
      <c r="C75" s="161"/>
      <c r="D75" s="18" t="s">
        <v>84</v>
      </c>
      <c r="E75" s="71">
        <f>SUM(E76:E77)</f>
        <v>85000</v>
      </c>
      <c r="F75" s="84">
        <f>SUM(F76:F77)</f>
        <v>58138</v>
      </c>
      <c r="G75" s="67">
        <f t="shared" si="3"/>
        <v>68.39764705882352</v>
      </c>
    </row>
    <row r="76" spans="1:7" ht="13.5" thickBot="1">
      <c r="A76" s="25"/>
      <c r="B76" s="16"/>
      <c r="C76" s="164" t="s">
        <v>85</v>
      </c>
      <c r="D76" s="19" t="s">
        <v>86</v>
      </c>
      <c r="E76" s="74">
        <v>85000</v>
      </c>
      <c r="F76" s="76">
        <v>32597</v>
      </c>
      <c r="G76" s="69">
        <f t="shared" si="3"/>
        <v>38.349411764705884</v>
      </c>
    </row>
    <row r="77" spans="1:7" ht="13.5" thickBot="1">
      <c r="A77" s="25"/>
      <c r="B77" s="16"/>
      <c r="C77" s="163" t="s">
        <v>29</v>
      </c>
      <c r="D77" s="4" t="s">
        <v>45</v>
      </c>
      <c r="E77" s="72">
        <v>0</v>
      </c>
      <c r="F77" s="93">
        <v>25541</v>
      </c>
      <c r="G77" s="73">
        <v>0</v>
      </c>
    </row>
    <row r="78" spans="1:7" ht="13.5" thickBot="1">
      <c r="A78" s="15">
        <v>801</v>
      </c>
      <c r="B78" s="29"/>
      <c r="C78" s="21"/>
      <c r="D78" s="141" t="s">
        <v>87</v>
      </c>
      <c r="E78" s="84">
        <f>SUM(E79,E81,E85)</f>
        <v>87934</v>
      </c>
      <c r="F78" s="84">
        <f>SUM(F79,F81,F85)</f>
        <v>97264</v>
      </c>
      <c r="G78" s="120">
        <f>(F78/E78)*100</f>
        <v>110.61023040007278</v>
      </c>
    </row>
    <row r="79" spans="1:7" ht="13.5" thickBot="1">
      <c r="A79" s="26"/>
      <c r="B79" s="26">
        <v>80101</v>
      </c>
      <c r="C79" s="13"/>
      <c r="D79" s="20" t="s">
        <v>88</v>
      </c>
      <c r="E79" s="82">
        <f>SUM(E80:E80)</f>
        <v>0</v>
      </c>
      <c r="F79" s="81">
        <f>SUM(F80:F80)</f>
        <v>9330</v>
      </c>
      <c r="G79" s="63">
        <v>0</v>
      </c>
    </row>
    <row r="80" spans="1:7" ht="51.75" thickBot="1">
      <c r="A80" s="30"/>
      <c r="B80" s="54"/>
      <c r="C80" s="163" t="s">
        <v>21</v>
      </c>
      <c r="D80" s="4" t="s">
        <v>162</v>
      </c>
      <c r="E80" s="68">
        <v>0</v>
      </c>
      <c r="F80" s="68">
        <v>9330</v>
      </c>
      <c r="G80" s="100">
        <v>0</v>
      </c>
    </row>
    <row r="81" spans="1:7" ht="13.5" thickBot="1">
      <c r="A81" s="25"/>
      <c r="B81" s="15">
        <v>80110</v>
      </c>
      <c r="C81" s="21"/>
      <c r="D81" s="18" t="s">
        <v>93</v>
      </c>
      <c r="E81" s="70">
        <f>SUM(E82)</f>
        <v>6000</v>
      </c>
      <c r="F81" s="71">
        <f>SUM(F82)</f>
        <v>6000</v>
      </c>
      <c r="G81" s="67">
        <f>F81/E81*100</f>
        <v>100</v>
      </c>
    </row>
    <row r="82" spans="1:7" ht="12.75">
      <c r="A82" s="25"/>
      <c r="B82" s="16"/>
      <c r="C82" s="163" t="s">
        <v>92</v>
      </c>
      <c r="D82" s="4" t="s">
        <v>131</v>
      </c>
      <c r="E82" s="68">
        <v>6000</v>
      </c>
      <c r="F82" s="68">
        <v>6000</v>
      </c>
      <c r="G82" s="77">
        <f>F82/E82*100</f>
        <v>100</v>
      </c>
    </row>
    <row r="83" spans="1:7" ht="12.75">
      <c r="A83" s="25"/>
      <c r="B83" s="16"/>
      <c r="C83" s="166"/>
      <c r="D83" s="5" t="s">
        <v>132</v>
      </c>
      <c r="E83" s="79"/>
      <c r="F83" s="79"/>
      <c r="G83" s="57"/>
    </row>
    <row r="84" spans="1:7" ht="13.5" thickBot="1">
      <c r="A84" s="25"/>
      <c r="B84" s="16"/>
      <c r="C84" s="165"/>
      <c r="D84" s="104" t="s">
        <v>133</v>
      </c>
      <c r="E84" s="81"/>
      <c r="F84" s="81"/>
      <c r="G84" s="63"/>
    </row>
    <row r="85" spans="1:7" ht="13.5" thickBot="1">
      <c r="A85" s="25"/>
      <c r="B85" s="27">
        <v>80195</v>
      </c>
      <c r="C85" s="21"/>
      <c r="D85" s="18" t="s">
        <v>13</v>
      </c>
      <c r="E85" s="82">
        <f>SUM(E86:E87)</f>
        <v>81934</v>
      </c>
      <c r="F85" s="81">
        <f>SUM(F86:F87)</f>
        <v>81934</v>
      </c>
      <c r="G85" s="63">
        <f>(F85/E85)*100</f>
        <v>100</v>
      </c>
    </row>
    <row r="86" spans="1:7" ht="12.75">
      <c r="A86" s="25"/>
      <c r="B86" s="54"/>
      <c r="C86" s="163" t="s">
        <v>89</v>
      </c>
      <c r="D86" s="4" t="s">
        <v>90</v>
      </c>
      <c r="E86" s="59"/>
      <c r="F86" s="68"/>
      <c r="G86" s="60"/>
    </row>
    <row r="87" spans="1:7" ht="13.5" thickBot="1">
      <c r="A87" s="25"/>
      <c r="B87" s="16"/>
      <c r="C87" s="166"/>
      <c r="D87" s="5" t="s">
        <v>91</v>
      </c>
      <c r="E87" s="36">
        <v>81934</v>
      </c>
      <c r="F87" s="93">
        <v>81934</v>
      </c>
      <c r="G87" s="73">
        <f>(F87/E87)*100</f>
        <v>100</v>
      </c>
    </row>
    <row r="88" spans="1:7" ht="13.5" thickBot="1">
      <c r="A88" s="15">
        <v>851</v>
      </c>
      <c r="B88" s="29"/>
      <c r="C88" s="161"/>
      <c r="D88" s="18" t="s">
        <v>94</v>
      </c>
      <c r="E88" s="71">
        <f>(E89)</f>
        <v>500</v>
      </c>
      <c r="F88" s="84">
        <f>(F89)</f>
        <v>500</v>
      </c>
      <c r="G88" s="67">
        <f>SUM(F88/E88)*100</f>
        <v>100</v>
      </c>
    </row>
    <row r="89" spans="1:7" ht="12.75" customHeight="1" thickBot="1">
      <c r="A89" s="25"/>
      <c r="B89" s="26">
        <v>85195</v>
      </c>
      <c r="C89" s="146"/>
      <c r="D89" s="20" t="s">
        <v>134</v>
      </c>
      <c r="E89" s="102">
        <f>SUM(E90:E90)</f>
        <v>500</v>
      </c>
      <c r="F89" s="79">
        <f>SUM(F90:F90)</f>
        <v>500</v>
      </c>
      <c r="G89" s="73">
        <f>F89/E89*100</f>
        <v>100</v>
      </c>
    </row>
    <row r="90" spans="1:7" ht="26.25" thickBot="1">
      <c r="A90" s="25"/>
      <c r="B90" s="16"/>
      <c r="C90" s="163" t="s">
        <v>135</v>
      </c>
      <c r="D90" s="4" t="s">
        <v>136</v>
      </c>
      <c r="E90" s="97">
        <v>500</v>
      </c>
      <c r="F90" s="68">
        <v>500</v>
      </c>
      <c r="G90" s="77">
        <f>F90/E90*100</f>
        <v>100</v>
      </c>
    </row>
    <row r="91" spans="1:7" ht="13.5" thickBot="1">
      <c r="A91" s="15">
        <v>853</v>
      </c>
      <c r="B91" s="29"/>
      <c r="C91" s="21"/>
      <c r="D91" s="10" t="s">
        <v>96</v>
      </c>
      <c r="E91" s="70">
        <f>SUM(E92,E97,E99,E103,E105)</f>
        <v>1604057</v>
      </c>
      <c r="F91" s="84">
        <f>SUM(F92,F97,F99,F101,F103,F105)</f>
        <v>1654715</v>
      </c>
      <c r="G91" s="67">
        <f>(F91/E91)*100</f>
        <v>103.15811719907708</v>
      </c>
    </row>
    <row r="92" spans="1:7" ht="13.5" thickBot="1">
      <c r="A92" s="25"/>
      <c r="B92" s="26">
        <v>85303</v>
      </c>
      <c r="C92" s="13"/>
      <c r="D92" s="14" t="s">
        <v>97</v>
      </c>
      <c r="E92" s="82">
        <f>SUM(E93:E96)</f>
        <v>492908</v>
      </c>
      <c r="F92" s="81">
        <f>SUM(F93:F96)</f>
        <v>524468</v>
      </c>
      <c r="G92" s="63">
        <f>(F92/E92)*100</f>
        <v>106.4028175643325</v>
      </c>
    </row>
    <row r="93" spans="1:7" ht="51.75" thickBot="1">
      <c r="A93" s="25"/>
      <c r="B93" s="16"/>
      <c r="C93" s="164" t="s">
        <v>21</v>
      </c>
      <c r="D93" s="11" t="s">
        <v>22</v>
      </c>
      <c r="E93" s="92">
        <v>2580</v>
      </c>
      <c r="F93" s="94">
        <v>2580</v>
      </c>
      <c r="G93" s="86">
        <f>(F93/E93)*100</f>
        <v>100</v>
      </c>
    </row>
    <row r="94" spans="1:7" ht="13.5" thickBot="1">
      <c r="A94" s="25"/>
      <c r="B94" s="16"/>
      <c r="C94" s="164" t="s">
        <v>43</v>
      </c>
      <c r="D94" s="11" t="s">
        <v>44</v>
      </c>
      <c r="E94" s="74">
        <v>489788</v>
      </c>
      <c r="F94" s="94">
        <v>521296</v>
      </c>
      <c r="G94" s="69">
        <f>(F94/E94)*100</f>
        <v>106.43298733329523</v>
      </c>
    </row>
    <row r="95" spans="1:7" ht="26.25" thickBot="1">
      <c r="A95" s="25"/>
      <c r="B95" s="16"/>
      <c r="C95" s="164" t="s">
        <v>135</v>
      </c>
      <c r="D95" s="11" t="s">
        <v>137</v>
      </c>
      <c r="E95" s="62">
        <v>540</v>
      </c>
      <c r="F95" s="94">
        <v>540</v>
      </c>
      <c r="G95" s="95">
        <v>0</v>
      </c>
    </row>
    <row r="96" spans="1:7" ht="13.5" thickBot="1">
      <c r="A96" s="25"/>
      <c r="B96" s="16"/>
      <c r="C96" s="163" t="s">
        <v>29</v>
      </c>
      <c r="D96" s="9" t="s">
        <v>45</v>
      </c>
      <c r="E96" s="62">
        <v>0</v>
      </c>
      <c r="F96" s="94">
        <v>52</v>
      </c>
      <c r="G96" s="95">
        <v>0</v>
      </c>
    </row>
    <row r="97" spans="1:7" ht="26.25" thickBot="1">
      <c r="A97" s="25"/>
      <c r="B97" s="15">
        <v>85314</v>
      </c>
      <c r="C97" s="21"/>
      <c r="D97" s="10" t="s">
        <v>98</v>
      </c>
      <c r="E97" s="65">
        <f>SUM(E98)</f>
        <v>2300</v>
      </c>
      <c r="F97" s="81">
        <f>(F98)</f>
        <v>11288</v>
      </c>
      <c r="G97" s="105">
        <f>(F97/E97)*100</f>
        <v>490.7826086956522</v>
      </c>
    </row>
    <row r="98" spans="1:7" ht="13.5" thickBot="1">
      <c r="A98" s="25"/>
      <c r="B98" s="16"/>
      <c r="C98" s="163" t="s">
        <v>29</v>
      </c>
      <c r="D98" s="9" t="s">
        <v>45</v>
      </c>
      <c r="E98" s="36">
        <v>2300</v>
      </c>
      <c r="F98" s="93">
        <v>11288</v>
      </c>
      <c r="G98" s="99">
        <f>(F98/E98)*100</f>
        <v>490.7826086956522</v>
      </c>
    </row>
    <row r="99" spans="1:7" ht="13.5" thickBot="1">
      <c r="A99" s="25"/>
      <c r="B99" s="15">
        <v>85315</v>
      </c>
      <c r="C99" s="21"/>
      <c r="D99" s="10" t="s">
        <v>99</v>
      </c>
      <c r="E99" s="70">
        <f>SUM(E100:E100)</f>
        <v>1021689</v>
      </c>
      <c r="F99" s="84">
        <f>SUM(F100:F100)</f>
        <v>1021689</v>
      </c>
      <c r="G99" s="91">
        <f>(F99/E99)*100</f>
        <v>100</v>
      </c>
    </row>
    <row r="100" spans="1:7" ht="39" thickBot="1">
      <c r="A100" s="25"/>
      <c r="B100" s="16"/>
      <c r="C100" s="163" t="s">
        <v>89</v>
      </c>
      <c r="D100" s="9" t="s">
        <v>100</v>
      </c>
      <c r="E100" s="36">
        <v>1021689</v>
      </c>
      <c r="F100" s="93">
        <v>1021689</v>
      </c>
      <c r="G100" s="99">
        <f>(F100/E100)*100</f>
        <v>100</v>
      </c>
    </row>
    <row r="101" spans="1:7" ht="13.5" thickBot="1">
      <c r="A101" s="25"/>
      <c r="B101" s="15">
        <v>85319</v>
      </c>
      <c r="C101" s="21"/>
      <c r="D101" s="10" t="s">
        <v>101</v>
      </c>
      <c r="E101" s="71">
        <v>0</v>
      </c>
      <c r="F101" s="84">
        <f>(F102)</f>
        <v>6087</v>
      </c>
      <c r="G101" s="91">
        <v>0</v>
      </c>
    </row>
    <row r="102" spans="1:7" ht="13.5" thickBot="1">
      <c r="A102" s="25"/>
      <c r="B102" s="16"/>
      <c r="C102" s="163" t="s">
        <v>29</v>
      </c>
      <c r="D102" s="9" t="s">
        <v>45</v>
      </c>
      <c r="E102" s="36">
        <v>0</v>
      </c>
      <c r="F102" s="93">
        <v>6087</v>
      </c>
      <c r="G102" s="99">
        <v>0</v>
      </c>
    </row>
    <row r="103" spans="1:7" ht="26.25" thickBot="1">
      <c r="A103" s="25"/>
      <c r="B103" s="15">
        <v>85328</v>
      </c>
      <c r="C103" s="21"/>
      <c r="D103" s="10" t="s">
        <v>102</v>
      </c>
      <c r="E103" s="71">
        <f>SUM(E104)</f>
        <v>39600</v>
      </c>
      <c r="F103" s="84">
        <f>(F104)</f>
        <v>43623</v>
      </c>
      <c r="G103" s="91">
        <f aca="true" t="shared" si="4" ref="G103:G108">(F103/E103)*100</f>
        <v>110.1590909090909</v>
      </c>
    </row>
    <row r="104" spans="1:7" ht="13.5" thickBot="1">
      <c r="A104" s="25"/>
      <c r="B104" s="16"/>
      <c r="C104" s="163" t="s">
        <v>43</v>
      </c>
      <c r="D104" s="9" t="s">
        <v>44</v>
      </c>
      <c r="E104" s="74">
        <v>39600</v>
      </c>
      <c r="F104" s="93">
        <v>43623</v>
      </c>
      <c r="G104" s="99">
        <f t="shared" si="4"/>
        <v>110.1590909090909</v>
      </c>
    </row>
    <row r="105" spans="1:7" ht="13.5" thickBot="1">
      <c r="A105" s="25"/>
      <c r="B105" s="15">
        <v>85395</v>
      </c>
      <c r="C105" s="21"/>
      <c r="D105" s="10" t="s">
        <v>13</v>
      </c>
      <c r="E105" s="71">
        <f>(E106)</f>
        <v>47560</v>
      </c>
      <c r="F105" s="84">
        <f>SUM(F106)</f>
        <v>47560</v>
      </c>
      <c r="G105" s="67">
        <f t="shared" si="4"/>
        <v>100</v>
      </c>
    </row>
    <row r="106" spans="1:7" ht="39" thickBot="1">
      <c r="A106" s="25"/>
      <c r="B106" s="16"/>
      <c r="C106" s="163" t="s">
        <v>89</v>
      </c>
      <c r="D106" s="9" t="s">
        <v>100</v>
      </c>
      <c r="E106" s="68">
        <v>47560</v>
      </c>
      <c r="F106" s="68">
        <v>47560</v>
      </c>
      <c r="G106" s="77">
        <f t="shared" si="4"/>
        <v>100</v>
      </c>
    </row>
    <row r="107" spans="1:7" ht="13.5" thickBot="1">
      <c r="A107" s="15">
        <v>854</v>
      </c>
      <c r="B107" s="29"/>
      <c r="C107" s="21"/>
      <c r="D107" s="10" t="s">
        <v>103</v>
      </c>
      <c r="E107" s="71">
        <f>SUM(E108,E110,E115,E120)</f>
        <v>1411739</v>
      </c>
      <c r="F107" s="96">
        <f>SUM(F108,F110,F115,F120)</f>
        <v>1258020</v>
      </c>
      <c r="G107" s="67">
        <f t="shared" si="4"/>
        <v>89.11137256957554</v>
      </c>
    </row>
    <row r="108" spans="1:7" ht="13.5" thickBot="1">
      <c r="A108" s="25"/>
      <c r="B108" s="26">
        <v>85401</v>
      </c>
      <c r="C108" s="13"/>
      <c r="D108" s="14" t="s">
        <v>104</v>
      </c>
      <c r="E108" s="65">
        <f>SUM(E109:E109)</f>
        <v>368000</v>
      </c>
      <c r="F108" s="81">
        <f>SUM(F109:F109)</f>
        <v>370359</v>
      </c>
      <c r="G108" s="101">
        <f t="shared" si="4"/>
        <v>100.64103260869565</v>
      </c>
    </row>
    <row r="109" spans="1:7" ht="13.5" thickBot="1">
      <c r="A109" s="25"/>
      <c r="B109" s="16"/>
      <c r="C109" s="164" t="s">
        <v>43</v>
      </c>
      <c r="D109" s="11" t="s">
        <v>44</v>
      </c>
      <c r="E109" s="62">
        <v>368000</v>
      </c>
      <c r="F109" s="76">
        <v>370359</v>
      </c>
      <c r="G109" s="95">
        <f aca="true" t="shared" si="5" ref="G109:G119">(F109/E109)*100</f>
        <v>100.64103260869565</v>
      </c>
    </row>
    <row r="110" spans="1:7" ht="13.5" thickBot="1">
      <c r="A110" s="25"/>
      <c r="B110" s="15">
        <v>85404</v>
      </c>
      <c r="C110" s="21"/>
      <c r="D110" s="10" t="s">
        <v>106</v>
      </c>
      <c r="E110" s="65">
        <f>SUM(E111:E112)</f>
        <v>823600</v>
      </c>
      <c r="F110" s="81">
        <f>SUM(F111:F112)</f>
        <v>669618</v>
      </c>
      <c r="G110" s="105">
        <f>(F110/E110)*100</f>
        <v>81.30378824672171</v>
      </c>
    </row>
    <row r="111" spans="1:7" ht="51.75" thickBot="1">
      <c r="A111" s="25"/>
      <c r="B111" s="16"/>
      <c r="C111" s="164" t="s">
        <v>21</v>
      </c>
      <c r="D111" s="11" t="s">
        <v>22</v>
      </c>
      <c r="E111" s="72">
        <v>3600</v>
      </c>
      <c r="F111" s="93">
        <v>3304</v>
      </c>
      <c r="G111" s="103">
        <f t="shared" si="5"/>
        <v>91.77777777777779</v>
      </c>
    </row>
    <row r="112" spans="1:7" ht="12" customHeight="1">
      <c r="A112" s="25"/>
      <c r="B112" s="16"/>
      <c r="C112" s="163" t="s">
        <v>43</v>
      </c>
      <c r="D112" s="179" t="s">
        <v>163</v>
      </c>
      <c r="E112" s="55">
        <f>SUM(E113:E114)</f>
        <v>820000</v>
      </c>
      <c r="F112" s="68">
        <f>SUM(F113:F114)</f>
        <v>666314</v>
      </c>
      <c r="G112" s="100">
        <f t="shared" si="5"/>
        <v>81.25780487804877</v>
      </c>
    </row>
    <row r="113" spans="1:7" ht="12" customHeight="1">
      <c r="A113" s="25"/>
      <c r="B113" s="16"/>
      <c r="C113" s="166"/>
      <c r="D113" s="8" t="s">
        <v>107</v>
      </c>
      <c r="E113" s="180">
        <v>430000</v>
      </c>
      <c r="F113" s="181">
        <v>423393</v>
      </c>
      <c r="G113" s="103">
        <f t="shared" si="5"/>
        <v>98.46348837209302</v>
      </c>
    </row>
    <row r="114" spans="1:7" ht="12" customHeight="1" thickBot="1">
      <c r="A114" s="25"/>
      <c r="B114" s="16"/>
      <c r="C114" s="165"/>
      <c r="D114" s="146" t="s">
        <v>108</v>
      </c>
      <c r="E114" s="182">
        <v>390000</v>
      </c>
      <c r="F114" s="183">
        <v>242921</v>
      </c>
      <c r="G114" s="95">
        <f t="shared" si="5"/>
        <v>62.28743589743589</v>
      </c>
    </row>
    <row r="115" spans="1:7" ht="26.25" thickBot="1">
      <c r="A115" s="25"/>
      <c r="B115" s="15">
        <v>85412</v>
      </c>
      <c r="C115" s="161"/>
      <c r="D115" s="23" t="s">
        <v>110</v>
      </c>
      <c r="E115" s="65">
        <f>SUM(E116:E119)</f>
        <v>204044</v>
      </c>
      <c r="F115" s="81">
        <f>SUM(F116:F119)</f>
        <v>201948</v>
      </c>
      <c r="G115" s="63">
        <f t="shared" si="5"/>
        <v>98.97277057889475</v>
      </c>
    </row>
    <row r="116" spans="1:7" ht="13.5" thickBot="1">
      <c r="A116" s="25"/>
      <c r="B116" s="16"/>
      <c r="C116" s="164" t="s">
        <v>43</v>
      </c>
      <c r="D116" s="11" t="s">
        <v>138</v>
      </c>
      <c r="E116" s="92">
        <v>25900</v>
      </c>
      <c r="F116" s="94">
        <v>23450</v>
      </c>
      <c r="G116" s="86">
        <f t="shared" si="5"/>
        <v>90.54054054054053</v>
      </c>
    </row>
    <row r="117" spans="1:7" ht="13.5" thickBot="1">
      <c r="A117" s="25"/>
      <c r="B117" s="16"/>
      <c r="C117" s="164" t="s">
        <v>43</v>
      </c>
      <c r="D117" s="11" t="s">
        <v>139</v>
      </c>
      <c r="E117" s="87">
        <v>140644</v>
      </c>
      <c r="F117" s="76">
        <v>140648</v>
      </c>
      <c r="G117" s="86">
        <f t="shared" si="5"/>
        <v>100.00284406018032</v>
      </c>
    </row>
    <row r="118" spans="1:7" ht="13.5" thickBot="1">
      <c r="A118" s="25"/>
      <c r="B118" s="16"/>
      <c r="C118" s="164" t="s">
        <v>29</v>
      </c>
      <c r="D118" s="11" t="s">
        <v>115</v>
      </c>
      <c r="E118" s="87">
        <v>0</v>
      </c>
      <c r="F118" s="76">
        <v>350</v>
      </c>
      <c r="G118" s="86">
        <v>0</v>
      </c>
    </row>
    <row r="119" spans="1:7" ht="39" thickBot="1">
      <c r="A119" s="25"/>
      <c r="B119" s="16"/>
      <c r="C119" s="164" t="s">
        <v>111</v>
      </c>
      <c r="D119" s="11" t="s">
        <v>112</v>
      </c>
      <c r="E119" s="59">
        <v>37500</v>
      </c>
      <c r="F119" s="68">
        <v>37500</v>
      </c>
      <c r="G119" s="77">
        <f t="shared" si="5"/>
        <v>100</v>
      </c>
    </row>
    <row r="120" spans="1:7" ht="13.5" thickBot="1">
      <c r="A120" s="25"/>
      <c r="B120" s="15">
        <v>85495</v>
      </c>
      <c r="C120" s="21"/>
      <c r="D120" s="10" t="s">
        <v>13</v>
      </c>
      <c r="E120" s="106">
        <f>(E122)</f>
        <v>16095</v>
      </c>
      <c r="F120" s="107">
        <f>(F122)</f>
        <v>16095</v>
      </c>
      <c r="G120" s="60">
        <f>(F122/E122)*100</f>
        <v>100</v>
      </c>
    </row>
    <row r="121" spans="1:7" ht="12" customHeight="1">
      <c r="A121" s="25"/>
      <c r="B121" s="16"/>
      <c r="C121" s="163" t="s">
        <v>89</v>
      </c>
      <c r="D121" s="9" t="s">
        <v>105</v>
      </c>
      <c r="E121" s="59"/>
      <c r="F121" s="55"/>
      <c r="G121" s="77"/>
    </row>
    <row r="122" spans="1:7" ht="13.5" thickBot="1">
      <c r="A122" s="25"/>
      <c r="B122" s="16"/>
      <c r="C122" s="165"/>
      <c r="D122" s="17" t="s">
        <v>113</v>
      </c>
      <c r="E122" s="62">
        <v>16095</v>
      </c>
      <c r="F122" s="58">
        <v>16095</v>
      </c>
      <c r="G122" s="86">
        <f>(F122/E122)*100</f>
        <v>100</v>
      </c>
    </row>
    <row r="123" spans="1:7" ht="26.25" thickBot="1">
      <c r="A123" s="15">
        <v>900</v>
      </c>
      <c r="B123" s="29"/>
      <c r="C123" s="21"/>
      <c r="D123" s="10" t="s">
        <v>114</v>
      </c>
      <c r="E123" s="71">
        <f>SUM(E124,E126)</f>
        <v>324920</v>
      </c>
      <c r="F123" s="71">
        <f>SUM(F124,F126)</f>
        <v>323005</v>
      </c>
      <c r="G123" s="67">
        <f>(F123/E123)*100</f>
        <v>99.41062415363781</v>
      </c>
    </row>
    <row r="124" spans="1:7" ht="13.5" thickBot="1">
      <c r="A124" s="30"/>
      <c r="B124" s="27">
        <v>90017</v>
      </c>
      <c r="C124" s="21"/>
      <c r="D124" s="10" t="s">
        <v>140</v>
      </c>
      <c r="E124" s="71">
        <f>SUM(E125)</f>
        <v>180307</v>
      </c>
      <c r="F124" s="96">
        <f>SUM(F125)</f>
        <v>180307</v>
      </c>
      <c r="G124" s="67">
        <f>(F124/E124)*100</f>
        <v>100</v>
      </c>
    </row>
    <row r="125" spans="1:7" ht="26.25" thickBot="1">
      <c r="A125" s="25"/>
      <c r="B125" s="29"/>
      <c r="C125" s="164" t="s">
        <v>141</v>
      </c>
      <c r="D125" s="11" t="s">
        <v>16</v>
      </c>
      <c r="E125" s="75">
        <v>180307</v>
      </c>
      <c r="F125" s="87">
        <v>180307</v>
      </c>
      <c r="G125" s="69">
        <f>F125/E125*100</f>
        <v>100</v>
      </c>
    </row>
    <row r="126" spans="1:7" ht="13.5" thickBot="1">
      <c r="A126" s="25"/>
      <c r="B126" s="15">
        <v>90095</v>
      </c>
      <c r="C126" s="21"/>
      <c r="D126" s="10" t="s">
        <v>13</v>
      </c>
      <c r="E126" s="71">
        <f>SUM(E127:E128)</f>
        <v>144613</v>
      </c>
      <c r="F126" s="96">
        <f>SUM(F127:F128)</f>
        <v>142698</v>
      </c>
      <c r="G126" s="67">
        <f aca="true" t="shared" si="6" ref="G126:G132">(F126/E126)*100</f>
        <v>98.67577603673251</v>
      </c>
    </row>
    <row r="127" spans="1:7" ht="13.5" thickBot="1">
      <c r="A127" s="25"/>
      <c r="B127" s="16"/>
      <c r="C127" s="164" t="s">
        <v>29</v>
      </c>
      <c r="D127" s="11" t="s">
        <v>115</v>
      </c>
      <c r="E127" s="75">
        <v>4613</v>
      </c>
      <c r="F127" s="87">
        <v>2698</v>
      </c>
      <c r="G127" s="69">
        <f t="shared" si="6"/>
        <v>58.48688489052677</v>
      </c>
    </row>
    <row r="128" spans="1:7" ht="39" customHeight="1" thickBot="1">
      <c r="A128" s="25"/>
      <c r="B128" s="16"/>
      <c r="C128" s="164" t="s">
        <v>109</v>
      </c>
      <c r="D128" s="11" t="s">
        <v>142</v>
      </c>
      <c r="E128" s="36">
        <v>140000</v>
      </c>
      <c r="F128" s="47">
        <v>140000</v>
      </c>
      <c r="G128" s="73">
        <f t="shared" si="6"/>
        <v>100</v>
      </c>
    </row>
    <row r="129" spans="1:7" ht="26.25" thickBot="1">
      <c r="A129" s="15">
        <v>921</v>
      </c>
      <c r="B129" s="29"/>
      <c r="C129" s="13"/>
      <c r="D129" s="14" t="s">
        <v>143</v>
      </c>
      <c r="E129" s="71">
        <f>SUM(E130)</f>
        <v>14407</v>
      </c>
      <c r="F129" s="96">
        <f>SUM(F130)</f>
        <v>14407</v>
      </c>
      <c r="G129" s="60">
        <f t="shared" si="6"/>
        <v>100</v>
      </c>
    </row>
    <row r="130" spans="1:7" ht="13.5" thickBot="1">
      <c r="A130" s="25"/>
      <c r="B130" s="15">
        <v>92105</v>
      </c>
      <c r="C130" s="21"/>
      <c r="D130" s="10" t="s">
        <v>144</v>
      </c>
      <c r="E130" s="71">
        <f>SUM(E131:E132)</f>
        <v>14407</v>
      </c>
      <c r="F130" s="96">
        <f>SUM(F131:F132)</f>
        <v>14407</v>
      </c>
      <c r="G130" s="60">
        <f t="shared" si="6"/>
        <v>100</v>
      </c>
    </row>
    <row r="131" spans="1:7" ht="13.5" thickBot="1">
      <c r="A131" s="25"/>
      <c r="B131" s="16"/>
      <c r="C131" s="164" t="s">
        <v>43</v>
      </c>
      <c r="D131" s="11" t="s">
        <v>44</v>
      </c>
      <c r="E131" s="75">
        <v>13807</v>
      </c>
      <c r="F131" s="87">
        <v>13807</v>
      </c>
      <c r="G131" s="77">
        <f t="shared" si="6"/>
        <v>100</v>
      </c>
    </row>
    <row r="132" spans="1:7" ht="13.5" customHeight="1" thickBot="1">
      <c r="A132" s="25"/>
      <c r="B132" s="16"/>
      <c r="C132" s="163" t="s">
        <v>135</v>
      </c>
      <c r="D132" s="9" t="s">
        <v>136</v>
      </c>
      <c r="E132" s="59">
        <v>600</v>
      </c>
      <c r="F132" s="55">
        <v>600</v>
      </c>
      <c r="G132" s="77">
        <f t="shared" si="6"/>
        <v>100</v>
      </c>
    </row>
    <row r="133" spans="1:7" ht="12" customHeight="1" thickBot="1">
      <c r="A133" s="15">
        <v>926</v>
      </c>
      <c r="B133" s="29"/>
      <c r="C133" s="21"/>
      <c r="D133" s="10" t="s">
        <v>116</v>
      </c>
      <c r="E133" s="71">
        <f>SUM(E134)</f>
        <v>104248</v>
      </c>
      <c r="F133" s="96">
        <f>(F134)</f>
        <v>87354</v>
      </c>
      <c r="G133" s="67">
        <f>(F133/E133)*100</f>
        <v>83.79441332207811</v>
      </c>
    </row>
    <row r="134" spans="1:7" ht="12" customHeight="1" thickBot="1">
      <c r="A134" s="25"/>
      <c r="B134" s="26">
        <v>92604</v>
      </c>
      <c r="C134" s="13"/>
      <c r="D134" s="14" t="s">
        <v>117</v>
      </c>
      <c r="E134" s="65">
        <f>SUM(E135:E136,E137)</f>
        <v>104248</v>
      </c>
      <c r="F134" s="81">
        <f>SUM(F135,F136,F137,F138)</f>
        <v>87354</v>
      </c>
      <c r="G134" s="63">
        <f>(F134/E134)*100</f>
        <v>83.79441332207811</v>
      </c>
    </row>
    <row r="135" spans="1:7" ht="51.75" thickBot="1">
      <c r="A135" s="25"/>
      <c r="B135" s="16"/>
      <c r="C135" s="164" t="s">
        <v>21</v>
      </c>
      <c r="D135" s="11" t="s">
        <v>22</v>
      </c>
      <c r="E135" s="36">
        <v>91248</v>
      </c>
      <c r="F135" s="94">
        <v>76171</v>
      </c>
      <c r="G135" s="99">
        <f>(F135/E135)*100</f>
        <v>83.4768981237945</v>
      </c>
    </row>
    <row r="136" spans="1:7" ht="12.75" customHeight="1" thickBot="1">
      <c r="A136" s="109"/>
      <c r="B136" s="16"/>
      <c r="C136" s="164" t="s">
        <v>43</v>
      </c>
      <c r="D136" s="11" t="s">
        <v>44</v>
      </c>
      <c r="E136" s="97">
        <v>13000</v>
      </c>
      <c r="F136" s="76">
        <v>10492</v>
      </c>
      <c r="G136" s="69">
        <f>(F136/E136)*100</f>
        <v>80.7076923076923</v>
      </c>
    </row>
    <row r="137" spans="1:7" ht="12.75" customHeight="1" thickBot="1">
      <c r="A137" s="25"/>
      <c r="B137" s="16"/>
      <c r="C137" s="164" t="s">
        <v>85</v>
      </c>
      <c r="D137" s="110" t="s">
        <v>86</v>
      </c>
      <c r="E137" s="75">
        <v>0</v>
      </c>
      <c r="F137" s="76">
        <v>112</v>
      </c>
      <c r="G137" s="111">
        <v>0</v>
      </c>
    </row>
    <row r="138" spans="1:7" ht="12.75" customHeight="1" thickBot="1">
      <c r="A138" s="25"/>
      <c r="B138" s="16"/>
      <c r="C138" s="163" t="s">
        <v>29</v>
      </c>
      <c r="D138" s="159" t="s">
        <v>45</v>
      </c>
      <c r="E138" s="97">
        <v>0</v>
      </c>
      <c r="F138" s="68">
        <v>579</v>
      </c>
      <c r="G138" s="77">
        <v>0</v>
      </c>
    </row>
    <row r="139" spans="1:7" ht="12.75" customHeight="1">
      <c r="A139" s="30"/>
      <c r="B139" s="54"/>
      <c r="C139" s="7"/>
      <c r="D139" s="159"/>
      <c r="E139" s="59"/>
      <c r="F139" s="68"/>
      <c r="G139" s="77"/>
    </row>
    <row r="140" spans="1:7" ht="63">
      <c r="A140" s="135"/>
      <c r="B140" s="112"/>
      <c r="C140" s="118"/>
      <c r="D140" s="155" t="s">
        <v>151</v>
      </c>
      <c r="E140" s="132">
        <f>SUM(E142,E145,E148,E153,E156,E170)</f>
        <v>2419574</v>
      </c>
      <c r="F140" s="129">
        <f>SUM(F142,F145,F148,F153,F156,F170)</f>
        <v>2417005</v>
      </c>
      <c r="G140" s="57">
        <f aca="true" t="shared" si="7" ref="G140:G150">(F140/E140)*100</f>
        <v>99.89382428477079</v>
      </c>
    </row>
    <row r="141" spans="1:7" ht="16.5" thickBot="1">
      <c r="A141" s="157"/>
      <c r="B141" s="151"/>
      <c r="C141" s="167"/>
      <c r="D141" s="160"/>
      <c r="E141" s="152"/>
      <c r="F141" s="143"/>
      <c r="G141" s="63"/>
    </row>
    <row r="142" spans="1:7" ht="13.5" thickBot="1">
      <c r="A142" s="26">
        <v>700</v>
      </c>
      <c r="B142" s="151"/>
      <c r="C142" s="167"/>
      <c r="D142" s="14" t="s">
        <v>17</v>
      </c>
      <c r="E142" s="65">
        <f>SUM(E143)</f>
        <v>24543</v>
      </c>
      <c r="F142" s="66">
        <f>SUM(F143)</f>
        <v>24543</v>
      </c>
      <c r="G142" s="63">
        <f t="shared" si="7"/>
        <v>100</v>
      </c>
    </row>
    <row r="143" spans="1:7" ht="13.5" thickBot="1">
      <c r="A143" s="25"/>
      <c r="B143" s="15">
        <v>70005</v>
      </c>
      <c r="C143" s="168"/>
      <c r="D143" s="18" t="s">
        <v>145</v>
      </c>
      <c r="E143" s="61">
        <f>SUM(E144)</f>
        <v>24543</v>
      </c>
      <c r="F143" s="56">
        <f>SUM(F144)</f>
        <v>24543</v>
      </c>
      <c r="G143" s="63">
        <f t="shared" si="7"/>
        <v>100</v>
      </c>
    </row>
    <row r="144" spans="1:7" ht="51.75" thickBot="1">
      <c r="A144" s="25"/>
      <c r="B144" s="112"/>
      <c r="C144" s="88">
        <v>201</v>
      </c>
      <c r="D144" s="4" t="s">
        <v>152</v>
      </c>
      <c r="E144" s="97">
        <v>24543</v>
      </c>
      <c r="F144" s="55">
        <v>24543</v>
      </c>
      <c r="G144" s="77">
        <f t="shared" si="7"/>
        <v>100</v>
      </c>
    </row>
    <row r="145" spans="1:7" ht="15.75" thickBot="1">
      <c r="A145" s="15">
        <v>750</v>
      </c>
      <c r="B145" s="126"/>
      <c r="C145" s="149"/>
      <c r="D145" s="117" t="s">
        <v>35</v>
      </c>
      <c r="E145" s="116">
        <f>SUM(E146)</f>
        <v>108249</v>
      </c>
      <c r="F145" s="116">
        <f>SUM(F146)</f>
        <v>108249</v>
      </c>
      <c r="G145" s="120">
        <f t="shared" si="7"/>
        <v>100</v>
      </c>
    </row>
    <row r="146" spans="1:7" ht="12.75" customHeight="1" thickBot="1">
      <c r="A146" s="135"/>
      <c r="B146" s="15">
        <v>75011</v>
      </c>
      <c r="C146" s="149"/>
      <c r="D146" s="174" t="s">
        <v>118</v>
      </c>
      <c r="E146" s="115">
        <f>SUM(E147)</f>
        <v>108249</v>
      </c>
      <c r="F146" s="129">
        <f>SUM(F147)</f>
        <v>108249</v>
      </c>
      <c r="G146" s="57">
        <f t="shared" si="7"/>
        <v>100</v>
      </c>
    </row>
    <row r="147" spans="1:7" ht="51.75" thickBot="1">
      <c r="A147" s="135"/>
      <c r="B147" s="16"/>
      <c r="C147" s="88">
        <v>201</v>
      </c>
      <c r="D147" s="4" t="s">
        <v>152</v>
      </c>
      <c r="E147" s="136">
        <v>108249</v>
      </c>
      <c r="F147" s="108">
        <v>108249</v>
      </c>
      <c r="G147" s="77">
        <f t="shared" si="7"/>
        <v>100</v>
      </c>
    </row>
    <row r="148" spans="1:7" ht="39" thickBot="1">
      <c r="A148" s="15">
        <v>751</v>
      </c>
      <c r="B148" s="54"/>
      <c r="C148" s="89"/>
      <c r="D148" s="137" t="s">
        <v>153</v>
      </c>
      <c r="E148" s="134">
        <f>SUM(E149,E151)</f>
        <v>62767</v>
      </c>
      <c r="F148" s="116">
        <f>SUM(F149,F151)</f>
        <v>62767</v>
      </c>
      <c r="G148" s="63">
        <f t="shared" si="7"/>
        <v>100</v>
      </c>
    </row>
    <row r="149" spans="1:7" ht="26.25" thickBot="1">
      <c r="A149" s="25"/>
      <c r="B149" s="15">
        <v>75101</v>
      </c>
      <c r="C149" s="149"/>
      <c r="D149" s="18" t="s">
        <v>119</v>
      </c>
      <c r="E149" s="134">
        <f>SUM(E150)</f>
        <v>5730</v>
      </c>
      <c r="F149" s="116">
        <f>SUM(F150)</f>
        <v>5730</v>
      </c>
      <c r="G149" s="67">
        <f t="shared" si="7"/>
        <v>100</v>
      </c>
    </row>
    <row r="150" spans="1:7" ht="51.75" thickBot="1">
      <c r="A150" s="25"/>
      <c r="B150" s="16"/>
      <c r="C150" s="88">
        <v>201</v>
      </c>
      <c r="D150" s="4" t="s">
        <v>152</v>
      </c>
      <c r="E150" s="138">
        <v>5730</v>
      </c>
      <c r="F150" s="138">
        <v>5730</v>
      </c>
      <c r="G150" s="111">
        <f t="shared" si="7"/>
        <v>100</v>
      </c>
    </row>
    <row r="151" spans="1:7" ht="12.75" customHeight="1" thickBot="1">
      <c r="A151" s="25"/>
      <c r="B151" s="15">
        <v>75110</v>
      </c>
      <c r="C151" s="149"/>
      <c r="D151" s="18" t="s">
        <v>120</v>
      </c>
      <c r="E151" s="115">
        <f>SUM(E152)</f>
        <v>57037</v>
      </c>
      <c r="F151" s="115">
        <f>SUM(F152)</f>
        <v>57037</v>
      </c>
      <c r="G151" s="63">
        <f>F151/E151*100</f>
        <v>100</v>
      </c>
    </row>
    <row r="152" spans="1:7" ht="51.75" thickBot="1">
      <c r="A152" s="25"/>
      <c r="B152" s="16"/>
      <c r="C152" s="88">
        <v>201</v>
      </c>
      <c r="D152" s="4" t="s">
        <v>152</v>
      </c>
      <c r="E152" s="136">
        <v>57037</v>
      </c>
      <c r="F152" s="108">
        <v>57037</v>
      </c>
      <c r="G152" s="73">
        <f>F152/E152*100</f>
        <v>100</v>
      </c>
    </row>
    <row r="153" spans="1:7" ht="13.5" thickBot="1">
      <c r="A153" s="15">
        <v>801</v>
      </c>
      <c r="B153" s="29"/>
      <c r="C153" s="149"/>
      <c r="D153" s="174" t="s">
        <v>87</v>
      </c>
      <c r="E153" s="134">
        <f>SUM(E155)</f>
        <v>5135</v>
      </c>
      <c r="F153" s="116">
        <f>SUM(F155)</f>
        <v>5123</v>
      </c>
      <c r="G153" s="67">
        <f>F153/E153*100</f>
        <v>99.76630963972735</v>
      </c>
    </row>
    <row r="154" spans="1:7" ht="13.5" thickBot="1">
      <c r="A154" s="25"/>
      <c r="B154" s="15">
        <v>80101</v>
      </c>
      <c r="C154" s="149"/>
      <c r="D154" s="174" t="s">
        <v>88</v>
      </c>
      <c r="E154" s="134">
        <f>SUM(E155)</f>
        <v>5135</v>
      </c>
      <c r="F154" s="116">
        <f>SUM(F155)</f>
        <v>5123</v>
      </c>
      <c r="G154" s="67">
        <f>F154/E154*100</f>
        <v>99.76630963972735</v>
      </c>
    </row>
    <row r="155" spans="1:7" ht="51.75" thickBot="1">
      <c r="A155" s="25"/>
      <c r="B155" s="16"/>
      <c r="C155" s="88">
        <v>201</v>
      </c>
      <c r="D155" s="4" t="s">
        <v>152</v>
      </c>
      <c r="E155" s="139">
        <v>5135</v>
      </c>
      <c r="F155" s="114">
        <v>5123</v>
      </c>
      <c r="G155" s="73">
        <f>F155/E155*100</f>
        <v>99.76630963972735</v>
      </c>
    </row>
    <row r="156" spans="1:7" ht="13.5" thickBot="1">
      <c r="A156" s="15">
        <v>853</v>
      </c>
      <c r="B156" s="29"/>
      <c r="C156" s="149"/>
      <c r="D156" s="174" t="s">
        <v>96</v>
      </c>
      <c r="E156" s="134">
        <f>SUM(E157,E159,E161,E163,E166,E168)</f>
        <v>1997330</v>
      </c>
      <c r="F156" s="116">
        <f>SUM(F157,F159,F161,F163,F166,F168)</f>
        <v>1994773</v>
      </c>
      <c r="G156" s="67">
        <f aca="true" t="shared" si="8" ref="G156:G174">(F156/E156)*100</f>
        <v>99.87197909208794</v>
      </c>
    </row>
    <row r="157" spans="1:7" ht="39" thickBot="1">
      <c r="A157" s="30"/>
      <c r="B157" s="15">
        <v>85313</v>
      </c>
      <c r="C157" s="149"/>
      <c r="D157" s="140" t="s">
        <v>154</v>
      </c>
      <c r="E157" s="116">
        <f>SUM(E158)</f>
        <v>54075</v>
      </c>
      <c r="F157" s="116">
        <f>SUM(F158)</f>
        <v>53204</v>
      </c>
      <c r="G157" s="120">
        <f t="shared" si="8"/>
        <v>98.38927415626445</v>
      </c>
    </row>
    <row r="158" spans="1:7" ht="51.75" thickBot="1">
      <c r="A158" s="25"/>
      <c r="B158" s="16"/>
      <c r="C158" s="169">
        <v>201</v>
      </c>
      <c r="D158" s="19" t="s">
        <v>152</v>
      </c>
      <c r="E158" s="124">
        <v>54075</v>
      </c>
      <c r="F158" s="138">
        <v>53204</v>
      </c>
      <c r="G158" s="103">
        <f t="shared" si="8"/>
        <v>98.38927415626445</v>
      </c>
    </row>
    <row r="159" spans="1:7" ht="26.25" thickBot="1">
      <c r="A159" s="25"/>
      <c r="B159" s="15">
        <v>85314</v>
      </c>
      <c r="C159" s="149"/>
      <c r="D159" s="117" t="s">
        <v>122</v>
      </c>
      <c r="E159" s="116">
        <f>SUM(E160)</f>
        <v>1455154</v>
      </c>
      <c r="F159" s="116">
        <f>SUM(F160)</f>
        <v>1455154</v>
      </c>
      <c r="G159" s="67">
        <f t="shared" si="8"/>
        <v>100</v>
      </c>
    </row>
    <row r="160" spans="1:7" ht="51.75" thickBot="1">
      <c r="A160" s="25"/>
      <c r="B160" s="16"/>
      <c r="C160" s="169">
        <v>201</v>
      </c>
      <c r="D160" s="19" t="s">
        <v>152</v>
      </c>
      <c r="E160" s="124">
        <v>1455154</v>
      </c>
      <c r="F160" s="138">
        <v>1455154</v>
      </c>
      <c r="G160" s="69">
        <f t="shared" si="8"/>
        <v>100</v>
      </c>
    </row>
    <row r="161" spans="1:7" ht="15.75" customHeight="1" thickBot="1">
      <c r="A161" s="25"/>
      <c r="B161" s="15">
        <v>85316</v>
      </c>
      <c r="C161" s="149"/>
      <c r="D161" s="117" t="s">
        <v>123</v>
      </c>
      <c r="E161" s="116">
        <f>SUM(E162)</f>
        <v>128266</v>
      </c>
      <c r="F161" s="116">
        <f>SUM(F162)</f>
        <v>126607</v>
      </c>
      <c r="G161" s="120">
        <f t="shared" si="8"/>
        <v>98.70659410911699</v>
      </c>
    </row>
    <row r="162" spans="1:7" ht="51.75" thickBot="1">
      <c r="A162" s="25"/>
      <c r="B162" s="16"/>
      <c r="C162" s="169">
        <v>201</v>
      </c>
      <c r="D162" s="19" t="s">
        <v>152</v>
      </c>
      <c r="E162" s="108">
        <v>128266</v>
      </c>
      <c r="F162" s="124">
        <v>126607</v>
      </c>
      <c r="G162" s="69">
        <f t="shared" si="8"/>
        <v>98.70659410911699</v>
      </c>
    </row>
    <row r="163" spans="1:7" ht="12.75" customHeight="1" thickBot="1">
      <c r="A163" s="25"/>
      <c r="B163" s="15">
        <v>85319</v>
      </c>
      <c r="C163" s="149"/>
      <c r="D163" s="117" t="s">
        <v>101</v>
      </c>
      <c r="E163" s="116">
        <f>SUM(E164,E165)</f>
        <v>348043</v>
      </c>
      <c r="F163" s="116">
        <f>SUM(F164,F165)</f>
        <v>348022</v>
      </c>
      <c r="G163" s="120">
        <f t="shared" si="8"/>
        <v>99.99396626278937</v>
      </c>
    </row>
    <row r="164" spans="1:7" ht="51.75" thickBot="1">
      <c r="A164" s="25"/>
      <c r="B164" s="16"/>
      <c r="C164" s="169">
        <v>201</v>
      </c>
      <c r="D164" s="19" t="s">
        <v>152</v>
      </c>
      <c r="E164" s="138">
        <v>338043</v>
      </c>
      <c r="F164" s="138">
        <v>338030</v>
      </c>
      <c r="G164" s="69">
        <f t="shared" si="8"/>
        <v>99.9961543353952</v>
      </c>
    </row>
    <row r="165" spans="1:7" ht="51.75" thickBot="1">
      <c r="A165" s="25"/>
      <c r="B165" s="16"/>
      <c r="C165" s="169">
        <v>631</v>
      </c>
      <c r="D165" s="110" t="s">
        <v>156</v>
      </c>
      <c r="E165" s="124">
        <v>10000</v>
      </c>
      <c r="F165" s="138">
        <v>9992</v>
      </c>
      <c r="G165" s="69">
        <f t="shared" si="8"/>
        <v>99.92</v>
      </c>
    </row>
    <row r="166" spans="1:7" ht="26.25" thickBot="1">
      <c r="A166" s="121"/>
      <c r="B166" s="15">
        <v>85328</v>
      </c>
      <c r="C166" s="149"/>
      <c r="D166" s="141" t="s">
        <v>102</v>
      </c>
      <c r="E166" s="116">
        <f>SUM(E167)</f>
        <v>7922</v>
      </c>
      <c r="F166" s="116">
        <f>SUM(F167)</f>
        <v>7916</v>
      </c>
      <c r="G166" s="120">
        <f t="shared" si="8"/>
        <v>99.9242615501136</v>
      </c>
    </row>
    <row r="167" spans="1:7" ht="51.75" thickBot="1">
      <c r="A167" s="121"/>
      <c r="B167" s="16"/>
      <c r="C167" s="169">
        <v>201</v>
      </c>
      <c r="D167" s="19" t="s">
        <v>152</v>
      </c>
      <c r="E167" s="124">
        <v>7922</v>
      </c>
      <c r="F167" s="138">
        <v>7916</v>
      </c>
      <c r="G167" s="69">
        <f t="shared" si="8"/>
        <v>99.9242615501136</v>
      </c>
    </row>
    <row r="168" spans="1:7" ht="13.5" thickBot="1">
      <c r="A168" s="121"/>
      <c r="B168" s="15">
        <v>85395</v>
      </c>
      <c r="C168" s="149"/>
      <c r="D168" s="117" t="s">
        <v>13</v>
      </c>
      <c r="E168" s="116">
        <f>SUM(E169)</f>
        <v>3870</v>
      </c>
      <c r="F168" s="116">
        <f>SUM(F169)</f>
        <v>3870</v>
      </c>
      <c r="G168" s="67">
        <f t="shared" si="8"/>
        <v>100</v>
      </c>
    </row>
    <row r="169" spans="1:7" ht="51.75" thickBot="1">
      <c r="A169" s="121"/>
      <c r="B169" s="16"/>
      <c r="C169" s="169">
        <v>201</v>
      </c>
      <c r="D169" s="19" t="s">
        <v>152</v>
      </c>
      <c r="E169" s="124">
        <v>3870</v>
      </c>
      <c r="F169" s="138">
        <v>3870</v>
      </c>
      <c r="G169" s="103">
        <f t="shared" si="8"/>
        <v>100</v>
      </c>
    </row>
    <row r="170" spans="1:7" ht="26.25" thickBot="1">
      <c r="A170" s="125">
        <v>900</v>
      </c>
      <c r="B170" s="29"/>
      <c r="C170" s="149"/>
      <c r="D170" s="117" t="s">
        <v>155</v>
      </c>
      <c r="E170" s="116">
        <f>(E171)</f>
        <v>221550</v>
      </c>
      <c r="F170" s="116">
        <f>(F171)</f>
        <v>221550</v>
      </c>
      <c r="G170" s="67">
        <f t="shared" si="8"/>
        <v>100</v>
      </c>
    </row>
    <row r="171" spans="1:7" ht="12.75" customHeight="1" thickBot="1">
      <c r="A171" s="109"/>
      <c r="B171" s="15">
        <v>90015</v>
      </c>
      <c r="C171" s="149"/>
      <c r="D171" s="174" t="s">
        <v>124</v>
      </c>
      <c r="E171" s="84">
        <v>221550</v>
      </c>
      <c r="F171" s="84">
        <v>221550</v>
      </c>
      <c r="G171" s="67">
        <f t="shared" si="8"/>
        <v>100</v>
      </c>
    </row>
    <row r="172" spans="1:7" ht="51.75" thickBot="1">
      <c r="A172" s="109"/>
      <c r="B172" s="37"/>
      <c r="C172" s="88">
        <v>201</v>
      </c>
      <c r="D172" s="113" t="s">
        <v>152</v>
      </c>
      <c r="E172" s="68">
        <v>221550</v>
      </c>
      <c r="F172" s="68">
        <v>221550</v>
      </c>
      <c r="G172" s="100">
        <f t="shared" si="8"/>
        <v>100</v>
      </c>
    </row>
    <row r="173" spans="1:7" s="35" customFormat="1" ht="12.75">
      <c r="A173" s="128"/>
      <c r="B173" s="178"/>
      <c r="C173" s="54"/>
      <c r="D173" s="137"/>
      <c r="E173" s="107"/>
      <c r="F173" s="107"/>
      <c r="G173" s="60"/>
    </row>
    <row r="174" spans="1:7" s="35" customFormat="1" ht="94.5">
      <c r="A174" s="25"/>
      <c r="B174" s="16"/>
      <c r="C174" s="16"/>
      <c r="D174" s="155" t="s">
        <v>157</v>
      </c>
      <c r="E174" s="129">
        <f>SUM(E176,E179)</f>
        <v>32700</v>
      </c>
      <c r="F174" s="129">
        <f>SUM(F176,F179)</f>
        <v>30120</v>
      </c>
      <c r="G174" s="57">
        <f t="shared" si="8"/>
        <v>92.11009174311927</v>
      </c>
    </row>
    <row r="175" spans="1:7" s="35" customFormat="1" ht="13.5" thickBot="1">
      <c r="A175" s="26"/>
      <c r="B175" s="90"/>
      <c r="C175" s="90"/>
      <c r="D175" s="153"/>
      <c r="E175" s="143"/>
      <c r="F175" s="143"/>
      <c r="G175" s="63"/>
    </row>
    <row r="176" spans="1:7" ht="15" thickBot="1">
      <c r="A176" s="127">
        <v>710</v>
      </c>
      <c r="B176" s="90"/>
      <c r="C176" s="170"/>
      <c r="D176" s="175" t="s">
        <v>31</v>
      </c>
      <c r="E176" s="81">
        <f>(E177)</f>
        <v>700</v>
      </c>
      <c r="F176" s="122">
        <f>(F178)</f>
        <v>700</v>
      </c>
      <c r="G176" s="101">
        <f>(F176/E176)*100</f>
        <v>100</v>
      </c>
    </row>
    <row r="177" spans="1:7" ht="13.5" customHeight="1" thickBot="1">
      <c r="A177" s="121"/>
      <c r="B177" s="15">
        <v>71035</v>
      </c>
      <c r="C177" s="171"/>
      <c r="D177" s="117" t="s">
        <v>32</v>
      </c>
      <c r="E177" s="84">
        <f>(E178)</f>
        <v>700</v>
      </c>
      <c r="F177" s="119">
        <f>F178</f>
        <v>700</v>
      </c>
      <c r="G177" s="120">
        <f>(F177/E177)*100</f>
        <v>100</v>
      </c>
    </row>
    <row r="178" spans="1:7" ht="39" thickBot="1">
      <c r="A178" s="121"/>
      <c r="B178" s="16"/>
      <c r="C178" s="169">
        <v>202</v>
      </c>
      <c r="D178" s="19" t="s">
        <v>158</v>
      </c>
      <c r="E178" s="36">
        <v>700</v>
      </c>
      <c r="F178" s="154">
        <v>700</v>
      </c>
      <c r="G178" s="69">
        <f>(F178/E178)*100</f>
        <v>100</v>
      </c>
    </row>
    <row r="179" spans="1:7" ht="26.25" thickBot="1">
      <c r="A179" s="125">
        <v>921</v>
      </c>
      <c r="B179" s="29"/>
      <c r="C179" s="149"/>
      <c r="D179" s="117" t="s">
        <v>143</v>
      </c>
      <c r="E179" s="84">
        <f>SUM(E180)</f>
        <v>32000</v>
      </c>
      <c r="F179" s="84">
        <f>SUM(F180)</f>
        <v>29420</v>
      </c>
      <c r="G179" s="120">
        <f>F179/E179*100</f>
        <v>91.9375</v>
      </c>
    </row>
    <row r="180" spans="1:7" ht="12.75" customHeight="1" thickBot="1">
      <c r="A180" s="127"/>
      <c r="B180" s="15">
        <v>92105</v>
      </c>
      <c r="C180" s="149"/>
      <c r="D180" s="117" t="s">
        <v>146</v>
      </c>
      <c r="E180" s="71">
        <f>SUM(E181)</f>
        <v>32000</v>
      </c>
      <c r="F180" s="84">
        <f>SUM(F181)</f>
        <v>29420</v>
      </c>
      <c r="G180" s="120">
        <f>F180/E180*100</f>
        <v>91.9375</v>
      </c>
    </row>
    <row r="181" spans="1:7" ht="39" thickBot="1">
      <c r="A181" s="128"/>
      <c r="B181" s="54"/>
      <c r="C181" s="88">
        <v>202</v>
      </c>
      <c r="D181" s="4" t="s">
        <v>158</v>
      </c>
      <c r="E181" s="68">
        <v>32000</v>
      </c>
      <c r="F181" s="68">
        <v>29420</v>
      </c>
      <c r="G181" s="77">
        <f>F181/E181*100</f>
        <v>91.9375</v>
      </c>
    </row>
    <row r="182" spans="1:7" ht="12.75">
      <c r="A182" s="128"/>
      <c r="B182" s="54"/>
      <c r="C182" s="89"/>
      <c r="D182" s="4"/>
      <c r="E182" s="59"/>
      <c r="F182" s="68"/>
      <c r="G182" s="77"/>
    </row>
    <row r="183" spans="1:7" ht="94.5">
      <c r="A183" s="135"/>
      <c r="B183" s="16"/>
      <c r="C183" s="78"/>
      <c r="D183" s="155" t="s">
        <v>159</v>
      </c>
      <c r="E183" s="132">
        <f>SUM(E185,E188)</f>
        <v>221832</v>
      </c>
      <c r="F183" s="129">
        <f>SUM(F185,F188)</f>
        <v>221832</v>
      </c>
      <c r="G183" s="57">
        <f>(F183/E183)*100</f>
        <v>100</v>
      </c>
    </row>
    <row r="184" spans="1:7" ht="15.75" thickBot="1">
      <c r="A184" s="157"/>
      <c r="B184" s="90"/>
      <c r="C184" s="80"/>
      <c r="D184" s="153"/>
      <c r="E184" s="152"/>
      <c r="F184" s="143"/>
      <c r="G184" s="63"/>
    </row>
    <row r="185" spans="1:7" ht="15.75" thickBot="1">
      <c r="A185" s="127">
        <v>600</v>
      </c>
      <c r="B185" s="150"/>
      <c r="C185" s="145"/>
      <c r="D185" s="175" t="s">
        <v>125</v>
      </c>
      <c r="E185" s="81">
        <f>(E186)</f>
        <v>200000</v>
      </c>
      <c r="F185" s="81">
        <f>(F186)</f>
        <v>200000</v>
      </c>
      <c r="G185" s="156">
        <f aca="true" t="shared" si="9" ref="G185:G190">(F185/E185)*100</f>
        <v>100</v>
      </c>
    </row>
    <row r="186" spans="1:7" ht="15" thickBot="1">
      <c r="A186" s="109"/>
      <c r="B186" s="15">
        <v>60014</v>
      </c>
      <c r="C186" s="171"/>
      <c r="D186" s="117" t="s">
        <v>126</v>
      </c>
      <c r="E186" s="143">
        <f>SUM(E187)</f>
        <v>200000</v>
      </c>
      <c r="F186" s="143">
        <f>(F187)</f>
        <v>200000</v>
      </c>
      <c r="G186" s="63">
        <f t="shared" si="9"/>
        <v>100</v>
      </c>
    </row>
    <row r="187" spans="1:7" ht="39" thickBot="1">
      <c r="A187" s="109"/>
      <c r="B187" s="37"/>
      <c r="C187" s="88">
        <v>232</v>
      </c>
      <c r="D187" s="4" t="s">
        <v>160</v>
      </c>
      <c r="E187" s="138">
        <v>200000</v>
      </c>
      <c r="F187" s="138">
        <v>200000</v>
      </c>
      <c r="G187" s="69">
        <f t="shared" si="9"/>
        <v>100</v>
      </c>
    </row>
    <row r="188" spans="1:7" ht="13.5" thickBot="1">
      <c r="A188" s="125">
        <v>754</v>
      </c>
      <c r="B188" s="144"/>
      <c r="C188" s="149"/>
      <c r="D188" s="174" t="s">
        <v>147</v>
      </c>
      <c r="E188" s="84">
        <f>SUM(E189)</f>
        <v>21832</v>
      </c>
      <c r="F188" s="84">
        <f>SUM(F189)</f>
        <v>21832</v>
      </c>
      <c r="G188" s="67">
        <f t="shared" si="9"/>
        <v>100</v>
      </c>
    </row>
    <row r="189" spans="1:7" ht="13.5" thickBot="1">
      <c r="A189" s="109"/>
      <c r="B189" s="15">
        <v>75414</v>
      </c>
      <c r="C189" s="149"/>
      <c r="D189" s="174" t="s">
        <v>121</v>
      </c>
      <c r="E189" s="84">
        <f>(E190)</f>
        <v>21832</v>
      </c>
      <c r="F189" s="84">
        <f>(F190)</f>
        <v>21832</v>
      </c>
      <c r="G189" s="67">
        <f t="shared" si="9"/>
        <v>100</v>
      </c>
    </row>
    <row r="190" spans="1:7" ht="39" thickBot="1">
      <c r="A190" s="123"/>
      <c r="B190" s="145"/>
      <c r="C190" s="169">
        <v>232</v>
      </c>
      <c r="D190" s="19" t="s">
        <v>160</v>
      </c>
      <c r="E190" s="76">
        <v>21832</v>
      </c>
      <c r="F190" s="76">
        <v>21832</v>
      </c>
      <c r="G190" s="69">
        <f t="shared" si="9"/>
        <v>100</v>
      </c>
    </row>
    <row r="194" spans="4:7" ht="12.75">
      <c r="D194" s="173" t="s">
        <v>127</v>
      </c>
      <c r="E194" s="34">
        <f>SUM(E11)</f>
        <v>41081694</v>
      </c>
      <c r="F194" s="124">
        <f>SUM(F11)</f>
        <v>40085007</v>
      </c>
      <c r="G194" s="130">
        <f>(F11/E11)*100</f>
        <v>97.57389021007751</v>
      </c>
    </row>
    <row r="195" spans="4:7" ht="12.75">
      <c r="D195" s="173" t="s">
        <v>128</v>
      </c>
      <c r="E195" s="34">
        <f>SUM(E140,E174,E183,)</f>
        <v>2674106</v>
      </c>
      <c r="F195" s="36">
        <f>SUM(F140,F174,F183)</f>
        <v>2668957</v>
      </c>
      <c r="G195" s="130">
        <f>(F195/E195)*100</f>
        <v>99.80744966729067</v>
      </c>
    </row>
    <row r="196" spans="4:7" ht="12.75">
      <c r="D196" s="173"/>
      <c r="E196" s="34"/>
      <c r="F196" s="36"/>
      <c r="G196" s="130"/>
    </row>
    <row r="197" spans="4:7" ht="12.75">
      <c r="D197" s="173" t="s">
        <v>129</v>
      </c>
      <c r="E197" s="131">
        <f>SUM(E194,E195)</f>
        <v>43755800</v>
      </c>
      <c r="F197" s="132">
        <f>SUM(F194,F195)</f>
        <v>42753964</v>
      </c>
      <c r="G197" s="133">
        <f>(F197/E197)*100</f>
        <v>97.7103926793705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UMC</cp:lastModifiedBy>
  <cp:lastPrinted>2004-03-25T08:16:07Z</cp:lastPrinted>
  <dcterms:created xsi:type="dcterms:W3CDTF">2004-03-03T09:11:38Z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